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&amp;I Parish Clerk\OneDrive\PIPC\Minutes\Full Parish Council\2020\05. MAY\"/>
    </mc:Choice>
  </mc:AlternateContent>
  <xr:revisionPtr revIDLastSave="0" documentId="8_{47184BA8-583E-4C26-B43E-0422D3E03B2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2019-20 Draft Budget-Reserve" sheetId="5" r:id="rId1"/>
    <sheet name="Sheet1" sheetId="6" r:id="rId2"/>
  </sheets>
  <externalReferences>
    <externalReference r:id="rId3"/>
    <externalReference r:id="rId4"/>
    <externalReference r:id="rId5"/>
  </externalReferences>
  <definedNames>
    <definedName name="_xlnm.Print_Area" localSheetId="0">'2019-20 Draft Budget-Reserve'!$B$2:$Q$155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30" i="5" l="1"/>
  <c r="O129" i="5"/>
  <c r="O43" i="5"/>
  <c r="O134" i="5" l="1"/>
  <c r="O126" i="5"/>
  <c r="O125" i="5"/>
  <c r="O98" i="5"/>
  <c r="O97" i="5"/>
  <c r="O83" i="5"/>
  <c r="O82" i="5"/>
  <c r="O79" i="5"/>
  <c r="O78" i="5"/>
  <c r="O30" i="5"/>
  <c r="O26" i="5"/>
  <c r="O24" i="5"/>
  <c r="L150" i="5" l="1"/>
  <c r="L147" i="5"/>
  <c r="L149" i="5" s="1"/>
  <c r="L151" i="5" l="1"/>
  <c r="L69" i="5" l="1"/>
  <c r="O69" i="5" s="1"/>
  <c r="L132" i="5" l="1"/>
  <c r="O132" i="5" s="1"/>
  <c r="H99" i="5" l="1"/>
  <c r="F76" i="5"/>
  <c r="L104" i="5"/>
  <c r="O104" i="5" s="1"/>
  <c r="L102" i="5" l="1"/>
  <c r="O102" i="5" s="1"/>
  <c r="P76" i="5"/>
  <c r="L17" i="5"/>
  <c r="O17" i="5" s="1"/>
  <c r="L117" i="5"/>
  <c r="O117" i="5" s="1"/>
  <c r="O81" i="5" l="1"/>
  <c r="O87" i="5"/>
  <c r="H85" i="5"/>
  <c r="F85" i="5"/>
  <c r="O103" i="5"/>
  <c r="L80" i="5"/>
  <c r="O80" i="5" s="1"/>
  <c r="L135" i="5"/>
  <c r="O135" i="5" s="1"/>
  <c r="L133" i="5"/>
  <c r="O133" i="5" s="1"/>
  <c r="L131" i="5"/>
  <c r="O131" i="5" s="1"/>
  <c r="L75" i="5"/>
  <c r="O75" i="5" s="1"/>
  <c r="O74" i="5"/>
  <c r="F33" i="5" l="1"/>
  <c r="L32" i="5"/>
  <c r="O32" i="5" s="1"/>
  <c r="L25" i="5"/>
  <c r="O25" i="5" s="1"/>
  <c r="L27" i="5"/>
  <c r="O27" i="5" s="1"/>
  <c r="L28" i="5"/>
  <c r="O28" i="5" s="1"/>
  <c r="L29" i="5"/>
  <c r="O29" i="5" s="1"/>
  <c r="L20" i="5"/>
  <c r="O20" i="5" s="1"/>
  <c r="L31" i="5"/>
  <c r="O31" i="5" s="1"/>
  <c r="L10" i="5"/>
  <c r="O10" i="5" s="1"/>
  <c r="L13" i="5"/>
  <c r="O13" i="5" s="1"/>
  <c r="L14" i="5"/>
  <c r="O14" i="5" s="1"/>
  <c r="L15" i="5"/>
  <c r="O15" i="5" s="1"/>
  <c r="L19" i="5"/>
  <c r="O19" i="5" s="1"/>
  <c r="L23" i="5"/>
  <c r="O23" i="5" s="1"/>
  <c r="O9" i="5"/>
  <c r="O11" i="5" l="1"/>
  <c r="L11" i="5"/>
  <c r="L124" i="5"/>
  <c r="L122" i="5"/>
  <c r="L121" i="5"/>
  <c r="L101" i="5"/>
  <c r="L100" i="5"/>
  <c r="L99" i="5"/>
  <c r="O99" i="5" s="1"/>
  <c r="L72" i="5" l="1"/>
  <c r="O72" i="5" s="1"/>
  <c r="O71" i="5"/>
  <c r="L73" i="5"/>
  <c r="O73" i="5" s="1"/>
  <c r="L70" i="5"/>
  <c r="O70" i="5" s="1"/>
  <c r="L105" i="5"/>
  <c r="L137" i="5"/>
  <c r="L85" i="5" l="1"/>
  <c r="O85" i="5" l="1"/>
  <c r="H46" i="5"/>
  <c r="L46" i="5" l="1"/>
  <c r="O46" i="5" s="1"/>
  <c r="L54" i="5"/>
  <c r="O54" i="5" s="1"/>
  <c r="H36" i="5"/>
  <c r="H37" i="5"/>
  <c r="H38" i="5"/>
  <c r="H39" i="5"/>
  <c r="H40" i="5"/>
  <c r="H41" i="5"/>
  <c r="H42" i="5"/>
  <c r="L44" i="5"/>
  <c r="O44" i="5" s="1"/>
  <c r="H45" i="5"/>
  <c r="H47" i="5"/>
  <c r="L37" i="5" l="1"/>
  <c r="O37" i="5" s="1"/>
  <c r="L45" i="5"/>
  <c r="O45" i="5" s="1"/>
  <c r="L47" i="5"/>
  <c r="O47" i="5" s="1"/>
  <c r="L41" i="5"/>
  <c r="O41" i="5" s="1"/>
  <c r="L40" i="5"/>
  <c r="O40" i="5" s="1"/>
  <c r="L38" i="5"/>
  <c r="O38" i="5" s="1"/>
  <c r="L36" i="5"/>
  <c r="O36" i="5" s="1"/>
  <c r="L42" i="5"/>
  <c r="O42" i="5" s="1"/>
  <c r="L39" i="5"/>
  <c r="O39" i="5" s="1"/>
  <c r="H35" i="5"/>
  <c r="L55" i="5"/>
  <c r="H50" i="5"/>
  <c r="L51" i="5"/>
  <c r="O51" i="5" s="1"/>
  <c r="H16" i="5"/>
  <c r="H18" i="5"/>
  <c r="H21" i="5"/>
  <c r="H22" i="5"/>
  <c r="H100" i="5"/>
  <c r="O100" i="5" s="1"/>
  <c r="H101" i="5"/>
  <c r="O101" i="5" s="1"/>
  <c r="H64" i="5"/>
  <c r="L65" i="5"/>
  <c r="O65" i="5" s="1"/>
  <c r="L66" i="5"/>
  <c r="O66" i="5" s="1"/>
  <c r="H67" i="5"/>
  <c r="L68" i="5"/>
  <c r="O68" i="5" s="1"/>
  <c r="H121" i="5"/>
  <c r="O121" i="5" s="1"/>
  <c r="H122" i="5"/>
  <c r="O122" i="5" s="1"/>
  <c r="H123" i="5"/>
  <c r="O123" i="5" s="1"/>
  <c r="H124" i="5"/>
  <c r="O124" i="5" s="1"/>
  <c r="L56" i="5" l="1"/>
  <c r="O55" i="5"/>
  <c r="O56" i="5" s="1"/>
  <c r="O137" i="5"/>
  <c r="L67" i="5"/>
  <c r="O67" i="5" s="1"/>
  <c r="L22" i="5"/>
  <c r="O22" i="5" s="1"/>
  <c r="L21" i="5"/>
  <c r="O21" i="5" s="1"/>
  <c r="L18" i="5"/>
  <c r="O18" i="5" s="1"/>
  <c r="L50" i="5"/>
  <c r="L35" i="5"/>
  <c r="H48" i="5"/>
  <c r="L64" i="5"/>
  <c r="O64" i="5" s="1"/>
  <c r="H76" i="5"/>
  <c r="L16" i="5"/>
  <c r="O16" i="5" s="1"/>
  <c r="H33" i="5"/>
  <c r="F52" i="5"/>
  <c r="F11" i="5"/>
  <c r="H56" i="5"/>
  <c r="F56" i="5"/>
  <c r="H11" i="5"/>
  <c r="H137" i="5"/>
  <c r="H105" i="5"/>
  <c r="F48" i="5"/>
  <c r="H52" i="5"/>
  <c r="F137" i="5"/>
  <c r="F105" i="5"/>
  <c r="L48" i="5" l="1"/>
  <c r="O35" i="5"/>
  <c r="O48" i="5" s="1"/>
  <c r="L52" i="5"/>
  <c r="O50" i="5"/>
  <c r="O52" i="5" s="1"/>
  <c r="O33" i="5"/>
  <c r="O105" i="5"/>
  <c r="L33" i="5"/>
  <c r="O76" i="5"/>
  <c r="L76" i="5"/>
  <c r="H89" i="5"/>
  <c r="H107" i="5" s="1"/>
  <c r="F89" i="5"/>
  <c r="F107" i="5" s="1"/>
  <c r="F139" i="5" s="1"/>
  <c r="F57" i="5"/>
  <c r="F62" i="5" s="1"/>
  <c r="H57" i="5"/>
  <c r="O57" i="5" l="1"/>
  <c r="O62" i="5" s="1"/>
  <c r="L57" i="5"/>
  <c r="O89" i="5"/>
  <c r="O107" i="5" s="1"/>
  <c r="L89" i="5"/>
  <c r="L107" i="5" s="1"/>
  <c r="L108" i="5" s="1"/>
  <c r="F108" i="5"/>
  <c r="H108" i="5"/>
  <c r="H62" i="5"/>
  <c r="L62" i="5" s="1"/>
  <c r="L139" i="5" l="1"/>
  <c r="F143" i="5"/>
  <c r="H118" i="5"/>
  <c r="L118" i="5" l="1"/>
  <c r="O118" i="5" s="1"/>
  <c r="O119" i="5" s="1"/>
  <c r="O139" i="5"/>
  <c r="L119" i="5"/>
  <c r="H119" i="5"/>
  <c r="F118" i="5" l="1"/>
  <c r="F119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</author>
  </authors>
  <commentList>
    <comment ref="D121" authorId="0" shapeId="0" xr:uid="{87E23E08-23CD-4E81-ACF0-F62840D48DB7}">
      <text>
        <r>
          <rPr>
            <b/>
            <sz val="9"/>
            <color rgb="FF000000"/>
            <rFont val="Tahoma"/>
            <family val="2"/>
          </rPr>
          <t>Philip: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<sst xmlns="http://schemas.openxmlformats.org/spreadsheetml/2006/main" count="185" uniqueCount="146">
  <si>
    <t>PLAISTOW &amp; IFOLD PARISH COUNCIL</t>
  </si>
  <si>
    <t>BUDGET</t>
  </si>
  <si>
    <t>EXPENDITURE</t>
  </si>
  <si>
    <t>Clerk's Salary</t>
  </si>
  <si>
    <t>Accrual missed for 2011/12 £456.25</t>
  </si>
  <si>
    <t>Clerk's Expenses</t>
  </si>
  <si>
    <t>Training - Clerk</t>
  </si>
  <si>
    <t>Audit Fees</t>
  </si>
  <si>
    <t>Data Protection Registration</t>
  </si>
  <si>
    <t>SALC increased their fee</t>
  </si>
  <si>
    <t>Councillors Expenses</t>
  </si>
  <si>
    <t>Chairman's Allowance</t>
  </si>
  <si>
    <t>Stationery and Printing</t>
  </si>
  <si>
    <t>Hire Fees - Kelsey Hall</t>
  </si>
  <si>
    <t>Hire Fees - Winterton Hall</t>
  </si>
  <si>
    <t>Hire Fees - Plaistow Youth Club</t>
  </si>
  <si>
    <t>Bank Charges</t>
  </si>
  <si>
    <t>Accounts Software etc.</t>
  </si>
  <si>
    <t>accrual not included in 2011/12 £147.98</t>
  </si>
  <si>
    <t>Postage</t>
  </si>
  <si>
    <t>VDS Post</t>
  </si>
  <si>
    <t>Other Expenses</t>
  </si>
  <si>
    <t>GRANTS AND DONATIONS</t>
  </si>
  <si>
    <t>Winterton Hall</t>
  </si>
  <si>
    <t>Kelsey Hall</t>
  </si>
  <si>
    <t>Plaistow PreSchool</t>
  </si>
  <si>
    <t>Little Acorns PreSchool</t>
  </si>
  <si>
    <t>Billingshurst Community Bus</t>
  </si>
  <si>
    <t xml:space="preserve">Youth Club </t>
  </si>
  <si>
    <t>Kirdford Mothers and Toddlers Group</t>
  </si>
  <si>
    <t>Additional Grants agreed during the year</t>
  </si>
  <si>
    <t>Scouts</t>
  </si>
  <si>
    <t>S137 PAYMENTS</t>
  </si>
  <si>
    <t>Friends of Chichester Hospitals</t>
  </si>
  <si>
    <t>First Responders</t>
  </si>
  <si>
    <t>OTHER PAYMENTS</t>
  </si>
  <si>
    <t>VILLAGE MAINTENANCE</t>
  </si>
  <si>
    <t>Grass Cutting</t>
  </si>
  <si>
    <t>Litter Bin Emptying</t>
  </si>
  <si>
    <t>Churchyard Maintenance</t>
  </si>
  <si>
    <t>RoSPA Play Area Inspection</t>
  </si>
  <si>
    <t>Election Expenses</t>
  </si>
  <si>
    <t>Community Reserve Fund</t>
  </si>
  <si>
    <t>INCOME</t>
  </si>
  <si>
    <t>Interest Received</t>
  </si>
  <si>
    <t>Ref</t>
  </si>
  <si>
    <t>Other Payments (Xmas Trees)</t>
  </si>
  <si>
    <t>Tennis Court Cleaning</t>
  </si>
  <si>
    <t>NET UNDER  /  ( OVERSPEND)</t>
  </si>
  <si>
    <t>STAFF</t>
  </si>
  <si>
    <t>GENERAL ADMINISTRATION</t>
  </si>
  <si>
    <t xml:space="preserve">Village Maintenenace </t>
  </si>
  <si>
    <t>General Reserve</t>
  </si>
  <si>
    <t>Neighbourhood Plan</t>
  </si>
  <si>
    <t>Councillor Training/Conferences</t>
  </si>
  <si>
    <t>Playground Repairs &amp; Maintenance</t>
  </si>
  <si>
    <t>Pavillion Cost &amp; Maintenance</t>
  </si>
  <si>
    <t>RESERVE POSITION</t>
  </si>
  <si>
    <t>C/FWD TO GENERAL RESERVE</t>
  </si>
  <si>
    <t>TOTAL EXPENDITURE</t>
  </si>
  <si>
    <t>TOTAL INCOME</t>
  </si>
  <si>
    <t>Insurances</t>
  </si>
  <si>
    <t>RESERVES</t>
  </si>
  <si>
    <t>Movement</t>
  </si>
  <si>
    <t>Subscriptions</t>
  </si>
  <si>
    <t xml:space="preserve">Contributions: CROUCHLANDS </t>
  </si>
  <si>
    <t>CIL Payments</t>
  </si>
  <si>
    <t>`</t>
  </si>
  <si>
    <t>31.03.2020</t>
  </si>
  <si>
    <t>C/FWD</t>
  </si>
  <si>
    <t>B/FWD</t>
  </si>
  <si>
    <t>?</t>
  </si>
  <si>
    <t>New Home Bonus</t>
  </si>
  <si>
    <t>Specified Reserve Total</t>
  </si>
  <si>
    <t>IFRA</t>
  </si>
  <si>
    <t>??</t>
  </si>
  <si>
    <t>New - Website Update</t>
  </si>
  <si>
    <t>Home Start</t>
  </si>
  <si>
    <t>Little Acorns PreSchool (Toddler Group)</t>
  </si>
  <si>
    <t>The North Singers</t>
  </si>
  <si>
    <t>DRAFT BUDGET 2020/2021</t>
  </si>
  <si>
    <t>2019/2020</t>
  </si>
  <si>
    <t>2020/21</t>
  </si>
  <si>
    <t>Telephone &amp; Internet</t>
  </si>
  <si>
    <t xml:space="preserve">Notice Boards </t>
  </si>
  <si>
    <t>Traffic Calming (Contingency)</t>
  </si>
  <si>
    <t>Bus Stop Refurbshment / Maintenance</t>
  </si>
  <si>
    <t>Insurance Claims</t>
  </si>
  <si>
    <t xml:space="preserve">Grants </t>
  </si>
  <si>
    <t>As at 31.03.2020</t>
  </si>
  <si>
    <t>PROJECTS</t>
  </si>
  <si>
    <t>Playground Refurbishment</t>
  </si>
  <si>
    <t xml:space="preserve">Public Works Loan Board </t>
  </si>
  <si>
    <t>Ringfenced Reserves</t>
  </si>
  <si>
    <t>Contingency Reserves</t>
  </si>
  <si>
    <t xml:space="preserve">Traffic Calming </t>
  </si>
  <si>
    <t>Web Site Maintenance &amp;Update</t>
  </si>
  <si>
    <t>Parish Council Events (inc VE Day)</t>
  </si>
  <si>
    <t>31.03.2021</t>
  </si>
  <si>
    <t>TOTAL COMMITTED EXPENDITURE</t>
  </si>
  <si>
    <t>MEMO: Original Budgeted Reserves  at 31.03.2020</t>
  </si>
  <si>
    <t>Projected Overspend</t>
  </si>
  <si>
    <t>S</t>
  </si>
  <si>
    <t xml:space="preserve">Winter/ Salt Bins etc Emergency </t>
  </si>
  <si>
    <t>Tree Surgery</t>
  </si>
  <si>
    <t>New Home Bonus (NWB)</t>
  </si>
  <si>
    <t>Winterton Hall Repairs &amp; Maintenance</t>
  </si>
  <si>
    <t>Winterton Hall - Legal,  Repairs &amp; Maintenance</t>
  </si>
  <si>
    <t>Publicity and Communications</t>
  </si>
  <si>
    <t>Public Works Loan Repayments and Interest</t>
  </si>
  <si>
    <t>Original Loan</t>
  </si>
  <si>
    <t>Interest</t>
  </si>
  <si>
    <t xml:space="preserve">Opening Total Loan </t>
  </si>
  <si>
    <t>yyyy</t>
  </si>
  <si>
    <t xml:space="preserve">Closing Debt as at 31.03.2021 </t>
  </si>
  <si>
    <t>LOAN ACCOUNT</t>
  </si>
  <si>
    <t xml:space="preserve">9 Years to repay </t>
  </si>
  <si>
    <t>Repaid in Current Year (2020/21)</t>
  </si>
  <si>
    <t>Following Years Loan Repayment Reserve</t>
  </si>
  <si>
    <t>Inc. £65K LOAN - 10yrs</t>
  </si>
  <si>
    <t>NOTES:</t>
  </si>
  <si>
    <t>ACTUAL</t>
  </si>
  <si>
    <t>AGREED DRAFT</t>
  </si>
  <si>
    <t>UPDATED DRAFT</t>
  </si>
  <si>
    <t>CHANGES</t>
  </si>
  <si>
    <t xml:space="preserve">UPDATED Scenario </t>
  </si>
  <si>
    <t xml:space="preserve">AGREED Scenario </t>
  </si>
  <si>
    <t>MEMORANDUM</t>
  </si>
  <si>
    <t>Precept (Now Fixed)</t>
  </si>
  <si>
    <t>ALL LOANS ARE ASSUMED TO BEGIN ON 1ST APRIL 2020</t>
  </si>
  <si>
    <t>NO INCOME HAS BEEN INCLUDED FOR GRANTS OR CIL PAYMENTS</t>
  </si>
  <si>
    <t>SPEND/INCOME</t>
  </si>
  <si>
    <t>2019/20</t>
  </si>
  <si>
    <t>???</t>
  </si>
  <si>
    <t xml:space="preserve">Winterton Hall -Special Project  </t>
  </si>
  <si>
    <t>Telephone Box (Defib)</t>
  </si>
  <si>
    <t>Benches inc. Maintenance</t>
  </si>
  <si>
    <t>CORONAVIRUS RESERVE ??</t>
  </si>
  <si>
    <t>*</t>
  </si>
  <si>
    <t>X</t>
  </si>
  <si>
    <t>Ifold Village Entrance Landscaping</t>
  </si>
  <si>
    <t xml:space="preserve"> (OCT'20 TO MAR'21)</t>
  </si>
  <si>
    <t>S137 GRANT RESERVES</t>
  </si>
  <si>
    <t>UPDATED</t>
  </si>
  <si>
    <t>PROJECTED DRAFT</t>
  </si>
  <si>
    <t>BASED ON JAN FORECASRT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</si>
</sst>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_);\(&quot;$&quot;#,##0\)"/>
    <numFmt numFmtId="165" formatCode="0.0%"/>
    <numFmt numFmtId="166" formatCode="#,##0.00_);[White]\(#,##0.00\)"/>
    <numFmt numFmtId="167" formatCode="0.0%;\(0.0%\)"/>
    <numFmt numFmtId="168" formatCode="#,##0.00;[Red]#,##0.00"/>
  </numFmts>
  <fonts count="39">
    <font>
      <sz val="11"/>
      <color indexed="8"/>
      <name val="Helvetica Neue"/>
    </font>
    <font>
      <sz val="11"/>
      <color indexed="9"/>
      <name val="Helvetica Neue"/>
    </font>
    <font>
      <sz val="11"/>
      <name val="Helvetica Neue"/>
    </font>
    <font>
      <sz val="12"/>
      <name val="Helvetica Neue"/>
    </font>
    <font>
      <b/>
      <sz val="12"/>
      <name val="Helvetica Neue"/>
    </font>
    <font>
      <b/>
      <sz val="11"/>
      <name val="Helvetica Neue"/>
    </font>
    <font>
      <b/>
      <u/>
      <sz val="11"/>
      <name val="Helvetica Neue"/>
    </font>
    <font>
      <sz val="8"/>
      <name val="Helvetica Neue"/>
    </font>
    <font>
      <b/>
      <u/>
      <sz val="12"/>
      <name val="Helvetica Neue"/>
    </font>
    <font>
      <b/>
      <sz val="14"/>
      <name val="Helvetica Neue"/>
    </font>
    <font>
      <b/>
      <sz val="9"/>
      <name val="Helvetica Neue"/>
    </font>
    <font>
      <sz val="14"/>
      <name val="Helvetica Neue"/>
    </font>
    <font>
      <b/>
      <u/>
      <sz val="14"/>
      <name val="Helvetica Neue"/>
    </font>
    <font>
      <b/>
      <sz val="11"/>
      <color indexed="8"/>
      <name val="Helvetica Neue"/>
    </font>
    <font>
      <b/>
      <sz val="14"/>
      <color indexed="8"/>
      <name val="Helvetica Neue"/>
    </font>
    <font>
      <sz val="10"/>
      <name val="Helvetica Neue"/>
    </font>
    <font>
      <sz val="14"/>
      <color indexed="9"/>
      <name val="Helvetica Neue"/>
    </font>
    <font>
      <sz val="14"/>
      <color indexed="8"/>
      <name val="Helvetica Neue"/>
    </font>
    <font>
      <b/>
      <sz val="14"/>
      <color theme="0"/>
      <name val="Helvetica Neue"/>
    </font>
    <font>
      <b/>
      <sz val="12"/>
      <color indexed="8"/>
      <name val="Helvetica Neue"/>
    </font>
    <font>
      <sz val="12"/>
      <color indexed="9"/>
      <name val="Helvetica Neue"/>
    </font>
    <font>
      <b/>
      <sz val="11"/>
      <color indexed="9"/>
      <name val="Helvetica Neue"/>
    </font>
    <font>
      <b/>
      <sz val="11"/>
      <color rgb="FFFF0000"/>
      <name val="Helvetica Neue"/>
    </font>
    <font>
      <sz val="12"/>
      <color indexed="8"/>
      <name val="Helvetica Neue"/>
    </font>
    <font>
      <b/>
      <sz val="12"/>
      <name val="Helvetica Neue"/>
      <family val="2"/>
    </font>
    <font>
      <b/>
      <u/>
      <sz val="11"/>
      <name val="Helvetica Neue"/>
      <family val="2"/>
    </font>
    <font>
      <sz val="14"/>
      <name val="Helvetica Neue"/>
      <family val="2"/>
    </font>
    <font>
      <b/>
      <sz val="14"/>
      <name val="Helvetica Neue"/>
      <family val="2"/>
    </font>
    <font>
      <b/>
      <sz val="11"/>
      <name val="Helvetica Neue"/>
      <family val="2"/>
    </font>
    <font>
      <sz val="11"/>
      <name val="Helvetica Neue"/>
      <family val="2"/>
    </font>
    <font>
      <sz val="11"/>
      <color indexed="9"/>
      <name val="Helvetica Neue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4"/>
      <color indexed="9"/>
      <name val="Helvetica Neue"/>
      <family val="2"/>
    </font>
    <font>
      <b/>
      <sz val="14"/>
      <color indexed="8"/>
      <name val="Helvetica Neue"/>
      <family val="2"/>
    </font>
    <font>
      <sz val="11"/>
      <color indexed="8"/>
      <name val="Helvetica Neue"/>
      <family val="2"/>
    </font>
    <font>
      <sz val="12"/>
      <name val="Helvetica Neue"/>
      <family val="2"/>
    </font>
    <font>
      <sz val="12"/>
      <color indexed="8"/>
      <name val="Helvetica Neue"/>
      <family val="2"/>
    </font>
    <font>
      <b/>
      <sz val="14"/>
      <color theme="1"/>
      <name val="Helvetica Neue"/>
      <family val="2"/>
    </font>
  </fonts>
  <fills count="11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9">
    <border>
      <left/>
      <right/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theme="6" tint="0.59996337778862885"/>
      </top>
      <bottom style="hair">
        <color theme="6" tint="0.59996337778862885"/>
      </bottom>
      <diagonal/>
    </border>
    <border>
      <left style="thin">
        <color auto="1"/>
      </left>
      <right style="hair">
        <color auto="1"/>
      </right>
      <top style="hair">
        <color theme="6" tint="0.59996337778862885"/>
      </top>
      <bottom style="hair">
        <color theme="6" tint="0.59996337778862885"/>
      </bottom>
      <diagonal/>
    </border>
    <border>
      <left style="hair">
        <color auto="1"/>
      </left>
      <right style="thin">
        <color auto="1"/>
      </right>
      <top style="hair">
        <color theme="6" tint="0.59996337778862885"/>
      </top>
      <bottom style="hair">
        <color theme="6" tint="0.59996337778862885"/>
      </bottom>
      <diagonal/>
    </border>
    <border>
      <left/>
      <right style="thin">
        <color auto="1"/>
      </right>
      <top style="hair">
        <color theme="6" tint="0.59996337778862885"/>
      </top>
      <bottom style="hair">
        <color theme="6" tint="0.59996337778862885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theme="6" tint="0.59996337778862885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 style="hair">
        <color theme="6" tint="0.59996337778862885"/>
      </top>
      <bottom/>
      <diagonal/>
    </border>
    <border>
      <left style="hair">
        <color auto="1"/>
      </left>
      <right style="thin">
        <color auto="1"/>
      </right>
      <top style="hair">
        <color theme="6" tint="0.59996337778862885"/>
      </top>
      <bottom/>
      <diagonal/>
    </border>
    <border>
      <left/>
      <right style="thin">
        <color auto="1"/>
      </right>
      <top style="hair">
        <color theme="6" tint="0.59996337778862885"/>
      </top>
      <bottom/>
      <diagonal/>
    </border>
    <border>
      <left style="thin">
        <color auto="1"/>
      </left>
      <right style="thin">
        <color auto="1"/>
      </right>
      <top style="hair">
        <color theme="6" tint="0.59996337778862885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theme="6" tint="0.59996337778862885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theme="6" tint="0.59996337778862885"/>
      </bottom>
      <diagonal/>
    </border>
    <border>
      <left style="thin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 applyNumberFormat="0" applyFill="0" applyBorder="0" applyProtection="0">
      <alignment vertical="top"/>
    </xf>
  </cellStyleXfs>
  <cellXfs count="361">
    <xf numFmtId="0" fontId="0" fillId="0" borderId="0" xfId="0">
      <alignment vertical="top"/>
    </xf>
    <xf numFmtId="0" fontId="1" fillId="0" borderId="0" xfId="0" applyFont="1">
      <alignment vertical="top"/>
    </xf>
    <xf numFmtId="0" fontId="0" fillId="0" borderId="0" xfId="0" applyAlignment="1"/>
    <xf numFmtId="40" fontId="2" fillId="0" borderId="0" xfId="0" applyNumberFormat="1" applyFont="1">
      <alignment vertical="top"/>
    </xf>
    <xf numFmtId="0" fontId="1" fillId="0" borderId="3" xfId="0" applyFont="1" applyBorder="1">
      <alignment vertical="top"/>
    </xf>
    <xf numFmtId="0" fontId="1" fillId="0" borderId="4" xfId="0" applyFont="1" applyBorder="1">
      <alignment vertical="top"/>
    </xf>
    <xf numFmtId="40" fontId="2" fillId="0" borderId="6" xfId="0" applyNumberFormat="1" applyFont="1" applyBorder="1">
      <alignment vertical="top"/>
    </xf>
    <xf numFmtId="0" fontId="2" fillId="0" borderId="0" xfId="0" applyFont="1">
      <alignment vertical="top"/>
    </xf>
    <xf numFmtId="0" fontId="2" fillId="0" borderId="0" xfId="0" applyFont="1" applyAlignment="1">
      <alignment horizontal="center" vertical="top"/>
    </xf>
    <xf numFmtId="0" fontId="5" fillId="0" borderId="0" xfId="0" applyFont="1" applyAlignment="1">
      <alignment horizontal="right" vertical="top"/>
    </xf>
    <xf numFmtId="0" fontId="8" fillId="0" borderId="0" xfId="0" applyFont="1" applyAlignment="1">
      <alignment vertical="center"/>
    </xf>
    <xf numFmtId="0" fontId="2" fillId="0" borderId="6" xfId="0" applyFont="1" applyBorder="1">
      <alignment vertical="top"/>
    </xf>
    <xf numFmtId="0" fontId="2" fillId="0" borderId="12" xfId="0" applyFont="1" applyBorder="1">
      <alignment vertical="top"/>
    </xf>
    <xf numFmtId="0" fontId="2" fillId="0" borderId="13" xfId="0" applyFont="1" applyBorder="1">
      <alignment vertical="top"/>
    </xf>
    <xf numFmtId="40" fontId="2" fillId="0" borderId="13" xfId="0" applyNumberFormat="1" applyFont="1" applyBorder="1">
      <alignment vertical="top"/>
    </xf>
    <xf numFmtId="40" fontId="2" fillId="0" borderId="4" xfId="0" applyNumberFormat="1" applyFont="1" applyBorder="1">
      <alignment vertical="top"/>
    </xf>
    <xf numFmtId="0" fontId="2" fillId="0" borderId="4" xfId="0" applyFont="1" applyBorder="1">
      <alignment vertical="top"/>
    </xf>
    <xf numFmtId="40" fontId="3" fillId="0" borderId="0" xfId="0" applyNumberFormat="1" applyFont="1">
      <alignment vertical="top"/>
    </xf>
    <xf numFmtId="165" fontId="10" fillId="0" borderId="0" xfId="0" applyNumberFormat="1" applyFont="1" applyAlignment="1">
      <alignment vertical="center"/>
    </xf>
    <xf numFmtId="0" fontId="2" fillId="0" borderId="6" xfId="0" applyFont="1" applyBorder="1" applyAlignment="1">
      <alignment horizontal="center" vertical="top"/>
    </xf>
    <xf numFmtId="0" fontId="0" fillId="0" borderId="3" xfId="0" applyBorder="1" applyAlignment="1"/>
    <xf numFmtId="0" fontId="1" fillId="0" borderId="1" xfId="0" applyFont="1" applyBorder="1">
      <alignment vertical="top"/>
    </xf>
    <xf numFmtId="0" fontId="1" fillId="0" borderId="9" xfId="0" applyFont="1" applyBorder="1">
      <alignment vertical="top"/>
    </xf>
    <xf numFmtId="0" fontId="2" fillId="0" borderId="26" xfId="0" applyFont="1" applyBorder="1" applyAlignment="1">
      <alignment horizontal="center" vertical="top"/>
    </xf>
    <xf numFmtId="0" fontId="2" fillId="0" borderId="26" xfId="0" applyFont="1" applyBorder="1">
      <alignment vertical="top"/>
    </xf>
    <xf numFmtId="40" fontId="2" fillId="0" borderId="26" xfId="0" applyNumberFormat="1" applyFont="1" applyBorder="1">
      <alignment vertical="top"/>
    </xf>
    <xf numFmtId="0" fontId="12" fillId="0" borderId="0" xfId="0" applyFont="1" applyAlignment="1">
      <alignment vertical="center"/>
    </xf>
    <xf numFmtId="0" fontId="9" fillId="3" borderId="28" xfId="0" applyFont="1" applyFill="1" applyBorder="1" applyAlignment="1">
      <alignment vertical="center"/>
    </xf>
    <xf numFmtId="0" fontId="9" fillId="3" borderId="29" xfId="0" applyFont="1" applyFill="1" applyBorder="1" applyAlignment="1">
      <alignment vertical="center"/>
    </xf>
    <xf numFmtId="40" fontId="11" fillId="3" borderId="30" xfId="0" applyNumberFormat="1" applyFont="1" applyFill="1" applyBorder="1">
      <alignment vertical="top"/>
    </xf>
    <xf numFmtId="167" fontId="10" fillId="0" borderId="0" xfId="0" applyNumberFormat="1" applyFont="1" applyAlignment="1">
      <alignment vertical="center"/>
    </xf>
    <xf numFmtId="0" fontId="0" fillId="0" borderId="1" xfId="0" applyBorder="1">
      <alignment vertical="top"/>
    </xf>
    <xf numFmtId="0" fontId="0" fillId="0" borderId="31" xfId="0" applyBorder="1">
      <alignment vertical="top"/>
    </xf>
    <xf numFmtId="0" fontId="0" fillId="0" borderId="32" xfId="0" applyBorder="1">
      <alignment vertical="top"/>
    </xf>
    <xf numFmtId="0" fontId="2" fillId="0" borderId="33" xfId="0" applyFont="1" applyBorder="1" applyAlignment="1">
      <alignment horizontal="center" vertical="top"/>
    </xf>
    <xf numFmtId="0" fontId="0" fillId="0" borderId="9" xfId="0" applyBorder="1" applyAlignment="1"/>
    <xf numFmtId="0" fontId="0" fillId="0" borderId="6" xfId="0" applyBorder="1" applyAlignment="1"/>
    <xf numFmtId="168" fontId="0" fillId="0" borderId="6" xfId="0" applyNumberFormat="1" applyBorder="1" applyAlignment="1"/>
    <xf numFmtId="0" fontId="0" fillId="0" borderId="6" xfId="0" applyBorder="1">
      <alignment vertical="top"/>
    </xf>
    <xf numFmtId="0" fontId="0" fillId="0" borderId="34" xfId="0" applyBorder="1">
      <alignment vertical="top"/>
    </xf>
    <xf numFmtId="0" fontId="0" fillId="0" borderId="35" xfId="0" applyBorder="1">
      <alignment vertical="top"/>
    </xf>
    <xf numFmtId="0" fontId="10" fillId="0" borderId="0" xfId="0" applyFont="1" applyAlignment="1">
      <alignment horizontal="center" vertical="center"/>
    </xf>
    <xf numFmtId="40" fontId="15" fillId="0" borderId="0" xfId="0" applyNumberFormat="1" applyFont="1">
      <alignment vertical="top"/>
    </xf>
    <xf numFmtId="0" fontId="0" fillId="0" borderId="4" xfId="0" applyBorder="1" applyAlignment="1"/>
    <xf numFmtId="40" fontId="3" fillId="0" borderId="13" xfId="0" applyNumberFormat="1" applyFont="1" applyBorder="1">
      <alignment vertical="top"/>
    </xf>
    <xf numFmtId="40" fontId="3" fillId="4" borderId="13" xfId="0" applyNumberFormat="1" applyFont="1" applyFill="1" applyBorder="1">
      <alignment vertical="top"/>
    </xf>
    <xf numFmtId="0" fontId="3" fillId="0" borderId="13" xfId="0" applyFont="1" applyBorder="1">
      <alignment vertical="top"/>
    </xf>
    <xf numFmtId="40" fontId="3" fillId="0" borderId="22" xfId="0" applyNumberFormat="1" applyFont="1" applyBorder="1">
      <alignment vertical="top"/>
    </xf>
    <xf numFmtId="40" fontId="3" fillId="0" borderId="37" xfId="0" applyNumberFormat="1" applyFont="1" applyBorder="1">
      <alignment vertical="top"/>
    </xf>
    <xf numFmtId="0" fontId="16" fillId="0" borderId="0" xfId="0" applyFont="1">
      <alignment vertical="top"/>
    </xf>
    <xf numFmtId="40" fontId="9" fillId="0" borderId="0" xfId="0" applyNumberFormat="1" applyFont="1">
      <alignment vertical="top"/>
    </xf>
    <xf numFmtId="0" fontId="11" fillId="0" borderId="0" xfId="0" applyFont="1">
      <alignment vertical="top"/>
    </xf>
    <xf numFmtId="0" fontId="11" fillId="0" borderId="33" xfId="0" applyFont="1" applyBorder="1" applyAlignment="1">
      <alignment horizontal="center" vertical="top"/>
    </xf>
    <xf numFmtId="0" fontId="11" fillId="0" borderId="12" xfId="0" applyFont="1" applyBorder="1">
      <alignment vertical="top"/>
    </xf>
    <xf numFmtId="0" fontId="11" fillId="0" borderId="13" xfId="0" applyFont="1" applyBorder="1">
      <alignment vertical="top"/>
    </xf>
    <xf numFmtId="0" fontId="11" fillId="0" borderId="16" xfId="0" applyFont="1" applyBorder="1">
      <alignment vertical="top"/>
    </xf>
    <xf numFmtId="40" fontId="11" fillId="0" borderId="0" xfId="0" applyNumberFormat="1" applyFont="1">
      <alignment vertical="top"/>
    </xf>
    <xf numFmtId="0" fontId="9" fillId="0" borderId="13" xfId="0" applyFont="1" applyBorder="1">
      <alignment vertical="top"/>
    </xf>
    <xf numFmtId="40" fontId="11" fillId="0" borderId="13" xfId="0" applyNumberFormat="1" applyFont="1" applyBorder="1">
      <alignment vertical="top"/>
    </xf>
    <xf numFmtId="0" fontId="11" fillId="0" borderId="23" xfId="0" applyFont="1" applyBorder="1" applyAlignment="1">
      <alignment horizontal="center" vertical="top"/>
    </xf>
    <xf numFmtId="0" fontId="11" fillId="0" borderId="24" xfId="0" applyFont="1" applyBorder="1">
      <alignment vertical="top"/>
    </xf>
    <xf numFmtId="40" fontId="9" fillId="4" borderId="15" xfId="0" applyNumberFormat="1" applyFont="1" applyFill="1" applyBorder="1">
      <alignment vertical="top"/>
    </xf>
    <xf numFmtId="40" fontId="9" fillId="0" borderId="13" xfId="0" applyNumberFormat="1" applyFont="1" applyBorder="1">
      <alignment vertical="top"/>
    </xf>
    <xf numFmtId="0" fontId="5" fillId="0" borderId="12" xfId="0" applyFont="1" applyBorder="1" applyAlignment="1">
      <alignment horizontal="right" vertical="top"/>
    </xf>
    <xf numFmtId="0" fontId="16" fillId="0" borderId="39" xfId="0" applyFont="1" applyBorder="1">
      <alignment vertical="top"/>
    </xf>
    <xf numFmtId="0" fontId="16" fillId="0" borderId="36" xfId="0" applyFont="1" applyBorder="1">
      <alignment vertical="top"/>
    </xf>
    <xf numFmtId="0" fontId="9" fillId="0" borderId="0" xfId="0" applyFont="1" applyAlignment="1">
      <alignment horizontal="left" vertical="top"/>
    </xf>
    <xf numFmtId="0" fontId="11" fillId="0" borderId="0" xfId="0" applyFont="1" applyAlignment="1">
      <alignment horizontal="center" vertical="top"/>
    </xf>
    <xf numFmtId="0" fontId="9" fillId="0" borderId="0" xfId="0" applyFont="1" applyAlignment="1">
      <alignment horizontal="right" vertical="top"/>
    </xf>
    <xf numFmtId="40" fontId="9" fillId="0" borderId="20" xfId="0" applyNumberFormat="1" applyFont="1" applyBorder="1">
      <alignment vertical="top"/>
    </xf>
    <xf numFmtId="0" fontId="11" fillId="0" borderId="34" xfId="0" applyFont="1" applyBorder="1" applyAlignment="1">
      <alignment horizontal="center" vertical="top"/>
    </xf>
    <xf numFmtId="0" fontId="11" fillId="0" borderId="27" xfId="0" applyFont="1" applyBorder="1" applyAlignment="1">
      <alignment horizontal="center" vertical="top"/>
    </xf>
    <xf numFmtId="0" fontId="11" fillId="0" borderId="21" xfId="0" applyFont="1" applyBorder="1" applyAlignment="1">
      <alignment horizontal="center" vertical="top"/>
    </xf>
    <xf numFmtId="0" fontId="9" fillId="0" borderId="21" xfId="0" applyFont="1" applyBorder="1" applyAlignment="1">
      <alignment horizontal="right" vertical="top"/>
    </xf>
    <xf numFmtId="40" fontId="9" fillId="4" borderId="2" xfId="0" applyNumberFormat="1" applyFont="1" applyFill="1" applyBorder="1">
      <alignment vertical="top"/>
    </xf>
    <xf numFmtId="0" fontId="9" fillId="0" borderId="0" xfId="0" applyFont="1" applyAlignment="1">
      <alignment horizontal="center" vertical="top"/>
    </xf>
    <xf numFmtId="166" fontId="18" fillId="2" borderId="2" xfId="0" applyNumberFormat="1" applyFont="1" applyFill="1" applyBorder="1">
      <alignment vertical="top"/>
    </xf>
    <xf numFmtId="0" fontId="17" fillId="0" borderId="34" xfId="0" applyFont="1" applyBorder="1">
      <alignment vertical="top"/>
    </xf>
    <xf numFmtId="0" fontId="17" fillId="0" borderId="0" xfId="0" applyFont="1">
      <alignment vertical="top"/>
    </xf>
    <xf numFmtId="0" fontId="17" fillId="0" borderId="23" xfId="0" applyFont="1" applyBorder="1">
      <alignment vertical="top"/>
    </xf>
    <xf numFmtId="0" fontId="17" fillId="0" borderId="24" xfId="0" applyFont="1" applyBorder="1">
      <alignment vertical="top"/>
    </xf>
    <xf numFmtId="0" fontId="17" fillId="0" borderId="25" xfId="0" applyFont="1" applyBorder="1" applyAlignment="1">
      <alignment horizontal="right" vertical="top"/>
    </xf>
    <xf numFmtId="0" fontId="14" fillId="0" borderId="25" xfId="0" applyFont="1" applyBorder="1">
      <alignment vertical="top"/>
    </xf>
    <xf numFmtId="0" fontId="17" fillId="0" borderId="25" xfId="0" applyFont="1" applyBorder="1">
      <alignment vertical="top"/>
    </xf>
    <xf numFmtId="0" fontId="17" fillId="0" borderId="36" xfId="0" applyFont="1" applyBorder="1">
      <alignment vertical="top"/>
    </xf>
    <xf numFmtId="0" fontId="4" fillId="0" borderId="11" xfId="0" applyFont="1" applyBorder="1" applyAlignment="1">
      <alignment horizontal="center" vertical="top"/>
    </xf>
    <xf numFmtId="0" fontId="4" fillId="0" borderId="13" xfId="0" applyFont="1" applyBorder="1" applyAlignment="1">
      <alignment horizontal="center" vertical="top"/>
    </xf>
    <xf numFmtId="0" fontId="14" fillId="0" borderId="21" xfId="0" applyFont="1" applyBorder="1" applyAlignment="1">
      <alignment horizontal="center"/>
    </xf>
    <xf numFmtId="0" fontId="3" fillId="0" borderId="31" xfId="0" applyFont="1" applyBorder="1">
      <alignment vertical="top"/>
    </xf>
    <xf numFmtId="0" fontId="8" fillId="0" borderId="19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20" fillId="0" borderId="0" xfId="0" applyFont="1">
      <alignment vertical="top"/>
    </xf>
    <xf numFmtId="0" fontId="3" fillId="0" borderId="33" xfId="0" applyFont="1" applyBorder="1" applyAlignment="1">
      <alignment horizontal="center" vertical="top"/>
    </xf>
    <xf numFmtId="0" fontId="4" fillId="0" borderId="17" xfId="0" applyFont="1" applyBorder="1" applyAlignment="1">
      <alignment horizontal="center" vertical="top"/>
    </xf>
    <xf numFmtId="0" fontId="3" fillId="0" borderId="10" xfId="0" applyFont="1" applyBorder="1">
      <alignment vertical="top"/>
    </xf>
    <xf numFmtId="0" fontId="8" fillId="0" borderId="18" xfId="0" applyFont="1" applyBorder="1" applyAlignment="1">
      <alignment vertical="center"/>
    </xf>
    <xf numFmtId="0" fontId="4" fillId="0" borderId="14" xfId="0" applyFont="1" applyBorder="1" applyAlignment="1">
      <alignment horizontal="center" vertical="top"/>
    </xf>
    <xf numFmtId="0" fontId="3" fillId="0" borderId="33" xfId="0" applyFont="1" applyBorder="1">
      <alignment vertical="top"/>
    </xf>
    <xf numFmtId="0" fontId="19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top"/>
    </xf>
    <xf numFmtId="0" fontId="20" fillId="0" borderId="40" xfId="0" applyFont="1" applyBorder="1">
      <alignment vertical="top"/>
    </xf>
    <xf numFmtId="0" fontId="4" fillId="0" borderId="12" xfId="0" applyFont="1" applyBorder="1">
      <alignment vertical="top"/>
    </xf>
    <xf numFmtId="0" fontId="4" fillId="0" borderId="13" xfId="0" applyFont="1" applyBorder="1">
      <alignment vertical="top"/>
    </xf>
    <xf numFmtId="0" fontId="4" fillId="0" borderId="12" xfId="0" applyFont="1" applyBorder="1" applyAlignment="1">
      <alignment horizontal="left" vertical="top"/>
    </xf>
    <xf numFmtId="0" fontId="4" fillId="0" borderId="13" xfId="0" applyFont="1" applyBorder="1" applyAlignment="1">
      <alignment horizontal="left" vertical="top"/>
    </xf>
    <xf numFmtId="0" fontId="9" fillId="0" borderId="41" xfId="0" applyFont="1" applyBorder="1" applyAlignment="1">
      <alignment horizontal="left"/>
    </xf>
    <xf numFmtId="0" fontId="17" fillId="0" borderId="21" xfId="0" applyFont="1" applyBorder="1" applyAlignment="1"/>
    <xf numFmtId="0" fontId="14" fillId="0" borderId="0" xfId="0" applyFont="1" applyAlignment="1"/>
    <xf numFmtId="40" fontId="18" fillId="2" borderId="2" xfId="0" applyNumberFormat="1" applyFont="1" applyFill="1" applyBorder="1" applyAlignment="1"/>
    <xf numFmtId="40" fontId="18" fillId="0" borderId="16" xfId="0" applyNumberFormat="1" applyFont="1" applyBorder="1" applyAlignment="1"/>
    <xf numFmtId="166" fontId="18" fillId="2" borderId="2" xfId="0" applyNumberFormat="1" applyFont="1" applyFill="1" applyBorder="1" applyAlignment="1"/>
    <xf numFmtId="0" fontId="17" fillId="0" borderId="0" xfId="0" applyFont="1" applyAlignment="1"/>
    <xf numFmtId="0" fontId="20" fillId="0" borderId="1" xfId="0" applyFont="1" applyBorder="1">
      <alignment vertical="top"/>
    </xf>
    <xf numFmtId="0" fontId="17" fillId="0" borderId="1" xfId="0" applyFont="1" applyBorder="1">
      <alignment vertical="top"/>
    </xf>
    <xf numFmtId="0" fontId="17" fillId="0" borderId="1" xfId="0" applyFont="1" applyBorder="1" applyAlignment="1"/>
    <xf numFmtId="0" fontId="16" fillId="0" borderId="1" xfId="0" applyFont="1" applyBorder="1">
      <alignment vertical="top"/>
    </xf>
    <xf numFmtId="0" fontId="16" fillId="0" borderId="3" xfId="0" applyFont="1" applyBorder="1">
      <alignment vertical="top"/>
    </xf>
    <xf numFmtId="0" fontId="11" fillId="0" borderId="42" xfId="0" applyFont="1" applyBorder="1" applyAlignment="1">
      <alignment horizontal="center" vertical="top"/>
    </xf>
    <xf numFmtId="0" fontId="11" fillId="0" borderId="43" xfId="0" applyFont="1" applyBorder="1">
      <alignment vertical="top"/>
    </xf>
    <xf numFmtId="0" fontId="11" fillId="0" borderId="44" xfId="0" applyFont="1" applyBorder="1">
      <alignment vertical="top"/>
    </xf>
    <xf numFmtId="40" fontId="11" fillId="0" borderId="44" xfId="0" applyNumberFormat="1" applyFont="1" applyBorder="1">
      <alignment vertical="top"/>
    </xf>
    <xf numFmtId="0" fontId="11" fillId="0" borderId="4" xfId="0" applyFont="1" applyBorder="1">
      <alignment vertical="top"/>
    </xf>
    <xf numFmtId="0" fontId="16" fillId="0" borderId="9" xfId="0" applyFont="1" applyBorder="1">
      <alignment vertical="top"/>
    </xf>
    <xf numFmtId="0" fontId="11" fillId="0" borderId="45" xfId="0" applyFont="1" applyBorder="1" applyAlignment="1">
      <alignment horizontal="center" vertical="top"/>
    </xf>
    <xf numFmtId="0" fontId="11" fillId="0" borderId="46" xfId="0" applyFont="1" applyBorder="1">
      <alignment vertical="top"/>
    </xf>
    <xf numFmtId="0" fontId="11" fillId="0" borderId="47" xfId="0" applyFont="1" applyBorder="1">
      <alignment vertical="top"/>
    </xf>
    <xf numFmtId="40" fontId="11" fillId="0" borderId="47" xfId="0" applyNumberFormat="1" applyFont="1" applyBorder="1">
      <alignment vertical="top"/>
    </xf>
    <xf numFmtId="40" fontId="11" fillId="0" borderId="6" xfId="0" applyNumberFormat="1" applyFont="1" applyBorder="1">
      <alignment vertical="top"/>
    </xf>
    <xf numFmtId="0" fontId="11" fillId="0" borderId="6" xfId="0" applyFont="1" applyBorder="1">
      <alignment vertical="top"/>
    </xf>
    <xf numFmtId="0" fontId="16" fillId="0" borderId="6" xfId="0" applyFont="1" applyBorder="1">
      <alignment vertical="top"/>
    </xf>
    <xf numFmtId="0" fontId="11" fillId="0" borderId="6" xfId="0" applyFont="1" applyBorder="1" applyAlignment="1">
      <alignment horizontal="center" vertical="top"/>
    </xf>
    <xf numFmtId="0" fontId="11" fillId="0" borderId="25" xfId="0" applyFont="1" applyBorder="1">
      <alignment vertical="top"/>
    </xf>
    <xf numFmtId="40" fontId="9" fillId="0" borderId="6" xfId="0" applyNumberFormat="1" applyFont="1" applyBorder="1">
      <alignment vertical="top"/>
    </xf>
    <xf numFmtId="0" fontId="1" fillId="0" borderId="48" xfId="0" applyFont="1" applyBorder="1">
      <alignment vertical="top"/>
    </xf>
    <xf numFmtId="0" fontId="2" fillId="0" borderId="48" xfId="0" applyFont="1" applyBorder="1">
      <alignment vertical="top"/>
    </xf>
    <xf numFmtId="40" fontId="2" fillId="0" borderId="48" xfId="0" applyNumberFormat="1" applyFont="1" applyBorder="1">
      <alignment vertical="top"/>
    </xf>
    <xf numFmtId="0" fontId="2" fillId="0" borderId="48" xfId="0" applyFont="1" applyBorder="1" applyAlignment="1">
      <alignment horizontal="center" vertical="top"/>
    </xf>
    <xf numFmtId="0" fontId="11" fillId="0" borderId="49" xfId="0" applyFont="1" applyBorder="1">
      <alignment vertical="top"/>
    </xf>
    <xf numFmtId="40" fontId="9" fillId="0" borderId="15" xfId="0" applyNumberFormat="1" applyFont="1" applyBorder="1">
      <alignment vertical="top"/>
    </xf>
    <xf numFmtId="40" fontId="6" fillId="0" borderId="0" xfId="0" applyNumberFormat="1" applyFont="1" applyAlignment="1">
      <alignment horizontal="center" vertical="top"/>
    </xf>
    <xf numFmtId="0" fontId="14" fillId="0" borderId="24" xfId="0" applyFont="1" applyBorder="1">
      <alignment vertical="top"/>
    </xf>
    <xf numFmtId="0" fontId="17" fillId="0" borderId="27" xfId="0" applyFont="1" applyBorder="1">
      <alignment vertical="top"/>
    </xf>
    <xf numFmtId="40" fontId="11" fillId="0" borderId="49" xfId="0" applyNumberFormat="1" applyFont="1" applyBorder="1">
      <alignment vertical="top"/>
    </xf>
    <xf numFmtId="40" fontId="11" fillId="0" borderId="22" xfId="0" applyNumberFormat="1" applyFont="1" applyFill="1" applyBorder="1">
      <alignment vertical="top"/>
    </xf>
    <xf numFmtId="40" fontId="9" fillId="0" borderId="15" xfId="0" applyNumberFormat="1" applyFont="1" applyFill="1" applyBorder="1">
      <alignment vertical="top"/>
    </xf>
    <xf numFmtId="40" fontId="9" fillId="0" borderId="13" xfId="0" applyNumberFormat="1" applyFont="1" applyFill="1" applyBorder="1">
      <alignment vertical="top"/>
    </xf>
    <xf numFmtId="40" fontId="3" fillId="0" borderId="0" xfId="0" applyNumberFormat="1" applyFont="1" applyFill="1">
      <alignment vertical="top"/>
    </xf>
    <xf numFmtId="40" fontId="9" fillId="0" borderId="20" xfId="0" applyNumberFormat="1" applyFont="1" applyFill="1" applyBorder="1">
      <alignment vertical="top"/>
    </xf>
    <xf numFmtId="40" fontId="9" fillId="0" borderId="2" xfId="0" applyNumberFormat="1" applyFont="1" applyFill="1" applyBorder="1">
      <alignment vertical="top"/>
    </xf>
    <xf numFmtId="40" fontId="11" fillId="0" borderId="37" xfId="0" applyNumberFormat="1" applyFont="1" applyFill="1" applyBorder="1">
      <alignment vertical="top"/>
    </xf>
    <xf numFmtId="40" fontId="2" fillId="0" borderId="13" xfId="0" applyNumberFormat="1" applyFont="1" applyFill="1" applyBorder="1">
      <alignment vertical="top"/>
    </xf>
    <xf numFmtId="40" fontId="3" fillId="0" borderId="13" xfId="0" applyNumberFormat="1" applyFont="1" applyFill="1" applyBorder="1">
      <alignment vertical="top"/>
    </xf>
    <xf numFmtId="40" fontId="11" fillId="0" borderId="13" xfId="0" applyNumberFormat="1" applyFont="1" applyFill="1" applyBorder="1">
      <alignment vertical="top"/>
    </xf>
    <xf numFmtId="40" fontId="9" fillId="0" borderId="47" xfId="0" applyNumberFormat="1" applyFont="1" applyFill="1" applyBorder="1">
      <alignment vertical="top"/>
    </xf>
    <xf numFmtId="40" fontId="9" fillId="0" borderId="0" xfId="0" applyNumberFormat="1" applyFont="1" applyFill="1">
      <alignment vertical="top"/>
    </xf>
    <xf numFmtId="40" fontId="9" fillId="0" borderId="6" xfId="0" applyNumberFormat="1" applyFont="1" applyFill="1" applyBorder="1">
      <alignment vertical="top"/>
    </xf>
    <xf numFmtId="40" fontId="9" fillId="0" borderId="44" xfId="0" applyNumberFormat="1" applyFont="1" applyFill="1" applyBorder="1">
      <alignment vertical="top"/>
    </xf>
    <xf numFmtId="40" fontId="4" fillId="5" borderId="13" xfId="0" applyNumberFormat="1" applyFont="1" applyFill="1" applyBorder="1" applyAlignment="1">
      <alignment horizontal="center" vertical="top"/>
    </xf>
    <xf numFmtId="0" fontId="4" fillId="5" borderId="14" xfId="0" applyFont="1" applyFill="1" applyBorder="1" applyAlignment="1">
      <alignment horizontal="center" vertical="top"/>
    </xf>
    <xf numFmtId="40" fontId="11" fillId="5" borderId="22" xfId="0" applyNumberFormat="1" applyFont="1" applyFill="1" applyBorder="1">
      <alignment vertical="top"/>
    </xf>
    <xf numFmtId="40" fontId="11" fillId="5" borderId="25" xfId="0" applyNumberFormat="1" applyFont="1" applyFill="1" applyBorder="1">
      <alignment vertical="top"/>
    </xf>
    <xf numFmtId="40" fontId="11" fillId="5" borderId="13" xfId="0" applyNumberFormat="1" applyFont="1" applyFill="1" applyBorder="1">
      <alignment vertical="top"/>
    </xf>
    <xf numFmtId="40" fontId="11" fillId="5" borderId="15" xfId="0" applyNumberFormat="1" applyFont="1" applyFill="1" applyBorder="1">
      <alignment vertical="top"/>
    </xf>
    <xf numFmtId="40" fontId="9" fillId="5" borderId="38" xfId="0" applyNumberFormat="1" applyFont="1" applyFill="1" applyBorder="1">
      <alignment vertical="top"/>
    </xf>
    <xf numFmtId="40" fontId="9" fillId="5" borderId="15" xfId="0" applyNumberFormat="1" applyFont="1" applyFill="1" applyBorder="1">
      <alignment vertical="top"/>
    </xf>
    <xf numFmtId="40" fontId="0" fillId="0" borderId="11" xfId="0" applyNumberFormat="1" applyFill="1" applyBorder="1">
      <alignment vertical="top"/>
    </xf>
    <xf numFmtId="40" fontId="11" fillId="3" borderId="22" xfId="0" applyNumberFormat="1" applyFont="1" applyFill="1" applyBorder="1">
      <alignment vertical="top"/>
    </xf>
    <xf numFmtId="40" fontId="11" fillId="3" borderId="13" xfId="0" applyNumberFormat="1" applyFont="1" applyFill="1" applyBorder="1">
      <alignment vertical="top"/>
    </xf>
    <xf numFmtId="40" fontId="9" fillId="3" borderId="15" xfId="0" applyNumberFormat="1" applyFont="1" applyFill="1" applyBorder="1">
      <alignment vertical="top"/>
    </xf>
    <xf numFmtId="40" fontId="11" fillId="3" borderId="25" xfId="0" applyNumberFormat="1" applyFont="1" applyFill="1" applyBorder="1">
      <alignment vertical="top"/>
    </xf>
    <xf numFmtId="40" fontId="11" fillId="3" borderId="15" xfId="0" applyNumberFormat="1" applyFont="1" applyFill="1" applyBorder="1">
      <alignment vertical="top"/>
    </xf>
    <xf numFmtId="40" fontId="3" fillId="3" borderId="0" xfId="0" applyNumberFormat="1" applyFont="1" applyFill="1">
      <alignment vertical="top"/>
    </xf>
    <xf numFmtId="40" fontId="9" fillId="3" borderId="38" xfId="0" applyNumberFormat="1" applyFont="1" applyFill="1" applyBorder="1">
      <alignment vertical="top"/>
    </xf>
    <xf numFmtId="0" fontId="21" fillId="0" borderId="4" xfId="0" applyFont="1" applyBorder="1">
      <alignment vertical="top"/>
    </xf>
    <xf numFmtId="40" fontId="3" fillId="0" borderId="0" xfId="0" applyNumberFormat="1" applyFont="1" applyFill="1" applyBorder="1">
      <alignment vertical="top"/>
    </xf>
    <xf numFmtId="40" fontId="11" fillId="0" borderId="0" xfId="0" applyNumberFormat="1" applyFont="1" applyFill="1" applyBorder="1">
      <alignment vertical="top"/>
    </xf>
    <xf numFmtId="40" fontId="9" fillId="0" borderId="0" xfId="0" applyNumberFormat="1" applyFont="1" applyFill="1" applyBorder="1">
      <alignment vertical="top"/>
    </xf>
    <xf numFmtId="40" fontId="2" fillId="0" borderId="0" xfId="0" applyNumberFormat="1" applyFont="1" applyFill="1" applyBorder="1">
      <alignment vertical="top"/>
    </xf>
    <xf numFmtId="0" fontId="4" fillId="0" borderId="0" xfId="0" applyFont="1" applyFill="1" applyBorder="1" applyAlignment="1">
      <alignment horizontal="center" vertical="top"/>
    </xf>
    <xf numFmtId="40" fontId="4" fillId="0" borderId="13" xfId="0" applyNumberFormat="1" applyFont="1" applyFill="1" applyBorder="1" applyAlignment="1">
      <alignment horizontal="center" vertical="top"/>
    </xf>
    <xf numFmtId="40" fontId="4" fillId="0" borderId="14" xfId="0" applyNumberFormat="1" applyFont="1" applyFill="1" applyBorder="1" applyAlignment="1">
      <alignment horizontal="center" vertical="top"/>
    </xf>
    <xf numFmtId="0" fontId="11" fillId="0" borderId="0" xfId="0" applyFont="1" applyFill="1" applyBorder="1">
      <alignment vertical="top"/>
    </xf>
    <xf numFmtId="0" fontId="2" fillId="0" borderId="0" xfId="0" applyFont="1" applyFill="1" applyBorder="1">
      <alignment vertical="top"/>
    </xf>
    <xf numFmtId="0" fontId="1" fillId="0" borderId="0" xfId="0" applyFont="1" applyFill="1">
      <alignment vertical="top"/>
    </xf>
    <xf numFmtId="40" fontId="6" fillId="0" borderId="0" xfId="0" applyNumberFormat="1" applyFont="1" applyFill="1" applyAlignment="1">
      <alignment horizontal="center" vertical="top"/>
    </xf>
    <xf numFmtId="40" fontId="2" fillId="0" borderId="48" xfId="0" applyNumberFormat="1" applyFont="1" applyFill="1" applyBorder="1">
      <alignment vertical="top"/>
    </xf>
    <xf numFmtId="40" fontId="2" fillId="0" borderId="4" xfId="0" applyNumberFormat="1" applyFont="1" applyFill="1" applyBorder="1">
      <alignment vertical="top"/>
    </xf>
    <xf numFmtId="0" fontId="3" fillId="0" borderId="0" xfId="0" applyFont="1" applyFill="1" applyBorder="1">
      <alignment vertical="top"/>
    </xf>
    <xf numFmtId="40" fontId="9" fillId="0" borderId="0" xfId="0" applyNumberFormat="1" applyFont="1" applyFill="1" applyBorder="1" applyAlignment="1"/>
    <xf numFmtId="0" fontId="13" fillId="0" borderId="50" xfId="0" applyFont="1" applyBorder="1" applyAlignment="1">
      <alignment horizontal="center"/>
    </xf>
    <xf numFmtId="0" fontId="1" fillId="0" borderId="51" xfId="0" applyFont="1" applyBorder="1">
      <alignment vertical="top"/>
    </xf>
    <xf numFmtId="0" fontId="13" fillId="0" borderId="52" xfId="0" applyFont="1" applyBorder="1" applyAlignment="1">
      <alignment horizontal="right"/>
    </xf>
    <xf numFmtId="0" fontId="1" fillId="0" borderId="53" xfId="0" applyFont="1" applyBorder="1">
      <alignment vertical="top"/>
    </xf>
    <xf numFmtId="40" fontId="18" fillId="6" borderId="2" xfId="0" applyNumberFormat="1" applyFont="1" applyFill="1" applyBorder="1" applyAlignment="1"/>
    <xf numFmtId="39" fontId="22" fillId="0" borderId="54" xfId="0" applyNumberFormat="1" applyFont="1" applyFill="1" applyBorder="1" applyAlignment="1">
      <alignment horizontal="right"/>
    </xf>
    <xf numFmtId="49" fontId="16" fillId="0" borderId="0" xfId="0" applyNumberFormat="1" applyFont="1">
      <alignment vertical="top"/>
    </xf>
    <xf numFmtId="0" fontId="17" fillId="0" borderId="25" xfId="0" applyFont="1" applyFill="1" applyBorder="1">
      <alignment vertical="top"/>
    </xf>
    <xf numFmtId="0" fontId="11" fillId="0" borderId="25" xfId="0" applyFont="1" applyFill="1" applyBorder="1">
      <alignment vertical="top"/>
    </xf>
    <xf numFmtId="0" fontId="11" fillId="0" borderId="24" xfId="0" applyFont="1" applyFill="1" applyBorder="1">
      <alignment vertical="top"/>
    </xf>
    <xf numFmtId="40" fontId="9" fillId="7" borderId="22" xfId="0" applyNumberFormat="1" applyFont="1" applyFill="1" applyBorder="1">
      <alignment vertical="top"/>
    </xf>
    <xf numFmtId="40" fontId="9" fillId="8" borderId="22" xfId="0" applyNumberFormat="1" applyFont="1" applyFill="1" applyBorder="1">
      <alignment vertical="top"/>
    </xf>
    <xf numFmtId="0" fontId="16" fillId="0" borderId="4" xfId="0" applyFont="1" applyBorder="1">
      <alignment vertical="top"/>
    </xf>
    <xf numFmtId="0" fontId="11" fillId="0" borderId="4" xfId="0" applyFont="1" applyBorder="1" applyAlignment="1">
      <alignment horizontal="center" vertical="top"/>
    </xf>
    <xf numFmtId="40" fontId="9" fillId="0" borderId="4" xfId="0" applyNumberFormat="1" applyFont="1" applyFill="1" applyBorder="1">
      <alignment vertical="top"/>
    </xf>
    <xf numFmtId="40" fontId="11" fillId="0" borderId="4" xfId="0" applyNumberFormat="1" applyFont="1" applyBorder="1">
      <alignment vertical="top"/>
    </xf>
    <xf numFmtId="40" fontId="9" fillId="0" borderId="4" xfId="0" applyNumberFormat="1" applyFont="1" applyBorder="1">
      <alignment vertical="top"/>
    </xf>
    <xf numFmtId="40" fontId="9" fillId="9" borderId="22" xfId="0" applyNumberFormat="1" applyFont="1" applyFill="1" applyBorder="1">
      <alignment vertical="top"/>
    </xf>
    <xf numFmtId="38" fontId="15" fillId="0" borderId="0" xfId="0" applyNumberFormat="1" applyFont="1" applyFill="1" applyBorder="1" applyAlignment="1"/>
    <xf numFmtId="11" fontId="1" fillId="0" borderId="0" xfId="0" applyNumberFormat="1" applyFont="1">
      <alignment vertical="top"/>
    </xf>
    <xf numFmtId="0" fontId="1" fillId="0" borderId="0" xfId="0" applyFont="1" applyBorder="1">
      <alignment vertical="top"/>
    </xf>
    <xf numFmtId="0" fontId="1" fillId="0" borderId="0" xfId="0" applyFont="1" applyFill="1" applyBorder="1">
      <alignment vertical="top"/>
    </xf>
    <xf numFmtId="0" fontId="0" fillId="0" borderId="0" xfId="0" applyBorder="1">
      <alignment vertical="top"/>
    </xf>
    <xf numFmtId="0" fontId="17" fillId="0" borderId="0" xfId="0" applyFont="1" applyBorder="1">
      <alignment vertical="top"/>
    </xf>
    <xf numFmtId="164" fontId="1" fillId="0" borderId="0" xfId="0" applyNumberFormat="1" applyFont="1">
      <alignment vertical="top"/>
    </xf>
    <xf numFmtId="164" fontId="1" fillId="0" borderId="0" xfId="0" applyNumberFormat="1" applyFont="1" applyFill="1" applyBorder="1">
      <alignment vertical="top"/>
    </xf>
    <xf numFmtId="164" fontId="1" fillId="0" borderId="0" xfId="0" applyNumberFormat="1" applyFont="1" applyBorder="1">
      <alignment vertical="top"/>
    </xf>
    <xf numFmtId="0" fontId="1" fillId="10" borderId="28" xfId="0" applyFont="1" applyFill="1" applyBorder="1">
      <alignment vertical="top"/>
    </xf>
    <xf numFmtId="0" fontId="14" fillId="10" borderId="30" xfId="0" applyFont="1" applyFill="1" applyBorder="1">
      <alignment vertical="top"/>
    </xf>
    <xf numFmtId="0" fontId="1" fillId="10" borderId="51" xfId="0" applyFont="1" applyFill="1" applyBorder="1">
      <alignment vertical="top"/>
    </xf>
    <xf numFmtId="11" fontId="1" fillId="10" borderId="51" xfId="0" applyNumberFormat="1" applyFont="1" applyFill="1" applyBorder="1">
      <alignment vertical="top"/>
    </xf>
    <xf numFmtId="0" fontId="1" fillId="10" borderId="55" xfId="0" applyFont="1" applyFill="1" applyBorder="1">
      <alignment vertical="top"/>
    </xf>
    <xf numFmtId="0" fontId="11" fillId="10" borderId="56" xfId="0" applyFont="1" applyFill="1" applyBorder="1">
      <alignment vertical="top"/>
    </xf>
    <xf numFmtId="40" fontId="11" fillId="10" borderId="0" xfId="0" applyNumberFormat="1" applyFont="1" applyFill="1" applyBorder="1">
      <alignment vertical="top"/>
    </xf>
    <xf numFmtId="40" fontId="11" fillId="10" borderId="58" xfId="0" applyNumberFormat="1" applyFont="1" applyFill="1" applyBorder="1">
      <alignment vertical="top"/>
    </xf>
    <xf numFmtId="40" fontId="11" fillId="10" borderId="59" xfId="0" applyNumberFormat="1" applyFont="1" applyFill="1" applyBorder="1">
      <alignment vertical="top"/>
    </xf>
    <xf numFmtId="40" fontId="11" fillId="10" borderId="60" xfId="0" applyNumberFormat="1" applyFont="1" applyFill="1" applyBorder="1">
      <alignment vertical="top"/>
    </xf>
    <xf numFmtId="0" fontId="3" fillId="10" borderId="0" xfId="0" applyFont="1" applyFill="1" applyBorder="1" applyAlignment="1"/>
    <xf numFmtId="0" fontId="1" fillId="10" borderId="56" xfId="0" applyFont="1" applyFill="1" applyBorder="1">
      <alignment vertical="top"/>
    </xf>
    <xf numFmtId="164" fontId="1" fillId="10" borderId="0" xfId="0" applyNumberFormat="1" applyFont="1" applyFill="1" applyBorder="1">
      <alignment vertical="top"/>
    </xf>
    <xf numFmtId="0" fontId="1" fillId="10" borderId="52" xfId="0" applyFont="1" applyFill="1" applyBorder="1">
      <alignment vertical="top"/>
    </xf>
    <xf numFmtId="164" fontId="1" fillId="10" borderId="53" xfId="0" applyNumberFormat="1" applyFont="1" applyFill="1" applyBorder="1">
      <alignment vertical="top"/>
    </xf>
    <xf numFmtId="40" fontId="11" fillId="10" borderId="61" xfId="0" applyNumberFormat="1" applyFont="1" applyFill="1" applyBorder="1" applyAlignment="1">
      <alignment horizontal="center" vertical="top"/>
    </xf>
    <xf numFmtId="0" fontId="4" fillId="4" borderId="11" xfId="0" applyFont="1" applyFill="1" applyBorder="1" applyAlignment="1">
      <alignment horizontal="center" vertical="top"/>
    </xf>
    <xf numFmtId="0" fontId="4" fillId="4" borderId="13" xfId="0" applyFont="1" applyFill="1" applyBorder="1" applyAlignment="1">
      <alignment horizontal="center" vertical="top"/>
    </xf>
    <xf numFmtId="0" fontId="4" fillId="4" borderId="14" xfId="0" applyFont="1" applyFill="1" applyBorder="1" applyAlignment="1">
      <alignment horizontal="center" vertical="top"/>
    </xf>
    <xf numFmtId="40" fontId="4" fillId="4" borderId="13" xfId="0" applyNumberFormat="1" applyFont="1" applyFill="1" applyBorder="1" applyAlignment="1">
      <alignment horizontal="center" vertical="top"/>
    </xf>
    <xf numFmtId="40" fontId="4" fillId="4" borderId="14" xfId="0" applyNumberFormat="1" applyFont="1" applyFill="1" applyBorder="1" applyAlignment="1">
      <alignment horizontal="center" vertical="top"/>
    </xf>
    <xf numFmtId="40" fontId="4" fillId="5" borderId="14" xfId="0" applyNumberFormat="1" applyFont="1" applyFill="1" applyBorder="1" applyAlignment="1">
      <alignment horizontal="center" vertical="top"/>
    </xf>
    <xf numFmtId="40" fontId="9" fillId="10" borderId="60" xfId="0" applyNumberFormat="1" applyFont="1" applyFill="1" applyBorder="1">
      <alignment vertical="top"/>
    </xf>
    <xf numFmtId="40" fontId="6" fillId="0" borderId="1" xfId="0" applyNumberFormat="1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/>
    </xf>
    <xf numFmtId="40" fontId="3" fillId="0" borderId="1" xfId="0" applyNumberFormat="1" applyFont="1" applyFill="1" applyBorder="1">
      <alignment vertical="top"/>
    </xf>
    <xf numFmtId="40" fontId="11" fillId="0" borderId="1" xfId="0" applyNumberFormat="1" applyFont="1" applyFill="1" applyBorder="1">
      <alignment vertical="top"/>
    </xf>
    <xf numFmtId="40" fontId="9" fillId="0" borderId="62" xfId="0" applyNumberFormat="1" applyFont="1" applyFill="1" applyBorder="1">
      <alignment vertical="top"/>
    </xf>
    <xf numFmtId="40" fontId="9" fillId="0" borderId="1" xfId="0" applyNumberFormat="1" applyFont="1" applyFill="1" applyBorder="1">
      <alignment vertical="top"/>
    </xf>
    <xf numFmtId="40" fontId="11" fillId="0" borderId="62" xfId="0" applyNumberFormat="1" applyFont="1" applyFill="1" applyBorder="1">
      <alignment vertical="top"/>
    </xf>
    <xf numFmtId="40" fontId="3" fillId="0" borderId="62" xfId="0" applyNumberFormat="1" applyFont="1" applyFill="1" applyBorder="1">
      <alignment vertical="top"/>
    </xf>
    <xf numFmtId="40" fontId="9" fillId="0" borderId="9" xfId="0" applyNumberFormat="1" applyFont="1" applyFill="1" applyBorder="1">
      <alignment vertical="top"/>
    </xf>
    <xf numFmtId="9" fontId="11" fillId="0" borderId="1" xfId="0" applyNumberFormat="1" applyFont="1" applyFill="1" applyBorder="1">
      <alignment vertical="top"/>
    </xf>
    <xf numFmtId="40" fontId="2" fillId="0" borderId="9" xfId="0" applyNumberFormat="1" applyFont="1" applyFill="1" applyBorder="1">
      <alignment vertical="top"/>
    </xf>
    <xf numFmtId="40" fontId="2" fillId="0" borderId="1" xfId="0" applyNumberFormat="1" applyFont="1" applyFill="1" applyBorder="1">
      <alignment vertical="top"/>
    </xf>
    <xf numFmtId="166" fontId="18" fillId="0" borderId="1" xfId="0" applyNumberFormat="1" applyFont="1" applyFill="1" applyBorder="1">
      <alignment vertical="top"/>
    </xf>
    <xf numFmtId="167" fontId="10" fillId="0" borderId="9" xfId="0" applyNumberFormat="1" applyFont="1" applyFill="1" applyBorder="1" applyAlignment="1">
      <alignment vertical="center"/>
    </xf>
    <xf numFmtId="40" fontId="4" fillId="0" borderId="1" xfId="0" applyNumberFormat="1" applyFont="1" applyFill="1" applyBorder="1" applyAlignment="1">
      <alignment horizontal="center" vertical="top"/>
    </xf>
    <xf numFmtId="40" fontId="0" fillId="0" borderId="1" xfId="0" applyNumberFormat="1" applyFill="1" applyBorder="1">
      <alignment vertical="top"/>
    </xf>
    <xf numFmtId="166" fontId="18" fillId="0" borderId="1" xfId="0" applyNumberFormat="1" applyFont="1" applyFill="1" applyBorder="1" applyAlignment="1"/>
    <xf numFmtId="168" fontId="0" fillId="0" borderId="9" xfId="0" applyNumberFormat="1" applyFill="1" applyBorder="1" applyAlignment="1"/>
    <xf numFmtId="40" fontId="2" fillId="0" borderId="5" xfId="0" applyNumberFormat="1" applyFont="1" applyFill="1" applyBorder="1">
      <alignment vertical="top"/>
    </xf>
    <xf numFmtId="40" fontId="4" fillId="0" borderId="63" xfId="0" applyNumberFormat="1" applyFont="1" applyFill="1" applyBorder="1" applyAlignment="1">
      <alignment horizontal="center" vertical="top"/>
    </xf>
    <xf numFmtId="40" fontId="2" fillId="0" borderId="7" xfId="0" applyNumberFormat="1" applyFont="1" applyFill="1" applyBorder="1">
      <alignment vertical="top"/>
    </xf>
    <xf numFmtId="40" fontId="0" fillId="0" borderId="63" xfId="0" applyNumberFormat="1" applyFill="1" applyBorder="1">
      <alignment vertical="top"/>
    </xf>
    <xf numFmtId="40" fontId="11" fillId="0" borderId="63" xfId="0" applyNumberFormat="1" applyFont="1" applyFill="1" applyBorder="1">
      <alignment vertical="top"/>
    </xf>
    <xf numFmtId="40" fontId="11" fillId="0" borderId="7" xfId="0" applyNumberFormat="1" applyFont="1" applyFill="1" applyBorder="1">
      <alignment vertical="top"/>
    </xf>
    <xf numFmtId="40" fontId="9" fillId="0" borderId="7" xfId="0" applyNumberFormat="1" applyFont="1" applyFill="1" applyBorder="1">
      <alignment vertical="top"/>
    </xf>
    <xf numFmtId="40" fontId="9" fillId="0" borderId="63" xfId="0" applyNumberFormat="1" applyFont="1" applyFill="1" applyBorder="1">
      <alignment vertical="top"/>
    </xf>
    <xf numFmtId="40" fontId="3" fillId="0" borderId="63" xfId="0" applyNumberFormat="1" applyFont="1" applyFill="1" applyBorder="1">
      <alignment vertical="top"/>
    </xf>
    <xf numFmtId="166" fontId="18" fillId="0" borderId="7" xfId="0" applyNumberFormat="1" applyFont="1" applyFill="1" applyBorder="1" applyAlignment="1"/>
    <xf numFmtId="168" fontId="0" fillId="0" borderId="8" xfId="0" applyNumberFormat="1" applyFill="1" applyBorder="1" applyAlignment="1"/>
    <xf numFmtId="0" fontId="4" fillId="0" borderId="63" xfId="0" applyFont="1" applyFill="1" applyBorder="1" applyAlignment="1">
      <alignment horizontal="center" vertical="top"/>
    </xf>
    <xf numFmtId="40" fontId="2" fillId="0" borderId="63" xfId="0" applyNumberFormat="1" applyFont="1" applyFill="1" applyBorder="1">
      <alignment vertical="top"/>
    </xf>
    <xf numFmtId="166" fontId="18" fillId="0" borderId="7" xfId="0" applyNumberFormat="1" applyFont="1" applyFill="1" applyBorder="1">
      <alignment vertical="top"/>
    </xf>
    <xf numFmtId="167" fontId="10" fillId="0" borderId="8" xfId="0" applyNumberFormat="1" applyFont="1" applyFill="1" applyBorder="1" applyAlignment="1">
      <alignment vertical="center"/>
    </xf>
    <xf numFmtId="40" fontId="9" fillId="0" borderId="64" xfId="0" applyNumberFormat="1" applyFont="1" applyFill="1" applyBorder="1">
      <alignment vertical="top"/>
    </xf>
    <xf numFmtId="9" fontId="11" fillId="0" borderId="63" xfId="0" applyNumberFormat="1" applyFont="1" applyFill="1" applyBorder="1">
      <alignment vertical="top"/>
    </xf>
    <xf numFmtId="40" fontId="3" fillId="0" borderId="7" xfId="0" applyNumberFormat="1" applyFont="1" applyFill="1" applyBorder="1">
      <alignment vertical="top"/>
    </xf>
    <xf numFmtId="40" fontId="2" fillId="0" borderId="8" xfId="0" applyNumberFormat="1" applyFont="1" applyFill="1" applyBorder="1">
      <alignment vertical="top"/>
    </xf>
    <xf numFmtId="0" fontId="21" fillId="0" borderId="5" xfId="0" applyFont="1" applyFill="1" applyBorder="1">
      <alignment vertical="top"/>
    </xf>
    <xf numFmtId="40" fontId="6" fillId="0" borderId="7" xfId="0" applyNumberFormat="1" applyFont="1" applyFill="1" applyBorder="1" applyAlignment="1">
      <alignment horizontal="center" vertical="top"/>
    </xf>
    <xf numFmtId="40" fontId="9" fillId="0" borderId="65" xfId="0" applyNumberFormat="1" applyFont="1" applyFill="1" applyBorder="1">
      <alignment vertical="top"/>
    </xf>
    <xf numFmtId="0" fontId="21" fillId="0" borderId="3" xfId="0" applyFont="1" applyFill="1" applyBorder="1">
      <alignment vertical="top"/>
    </xf>
    <xf numFmtId="40" fontId="9" fillId="0" borderId="66" xfId="0" applyNumberFormat="1" applyFont="1" applyFill="1" applyBorder="1">
      <alignment vertical="top"/>
    </xf>
    <xf numFmtId="0" fontId="0" fillId="0" borderId="0" xfId="0" applyNumberFormat="1">
      <alignment vertical="top"/>
    </xf>
    <xf numFmtId="0" fontId="0" fillId="0" borderId="0" xfId="0" applyNumberFormat="1" applyAlignment="1"/>
    <xf numFmtId="0" fontId="1" fillId="0" borderId="0" xfId="0" applyNumberFormat="1" applyFont="1">
      <alignment vertical="top"/>
    </xf>
    <xf numFmtId="0" fontId="17" fillId="0" borderId="0" xfId="0" applyNumberFormat="1" applyFont="1" applyBorder="1">
      <alignment vertical="top"/>
    </xf>
    <xf numFmtId="0" fontId="2" fillId="0" borderId="0" xfId="0" applyNumberFormat="1" applyFont="1">
      <alignment vertical="top"/>
    </xf>
    <xf numFmtId="0" fontId="1" fillId="0" borderId="0" xfId="0" applyNumberFormat="1" applyFont="1" applyFill="1" applyBorder="1">
      <alignment vertical="top"/>
    </xf>
    <xf numFmtId="0" fontId="1" fillId="0" borderId="0" xfId="0" applyNumberFormat="1" applyFont="1" applyBorder="1">
      <alignment vertical="top"/>
    </xf>
    <xf numFmtId="0" fontId="1" fillId="0" borderId="0" xfId="0" applyNumberFormat="1" applyFont="1" applyAlignment="1"/>
    <xf numFmtId="0" fontId="17" fillId="0" borderId="0" xfId="0" applyNumberFormat="1" applyFont="1" applyBorder="1" applyAlignment="1"/>
    <xf numFmtId="0" fontId="1" fillId="0" borderId="0" xfId="0" applyNumberFormat="1" applyFont="1" applyFill="1" applyBorder="1" applyAlignment="1"/>
    <xf numFmtId="0" fontId="1" fillId="0" borderId="0" xfId="0" applyNumberFormat="1" applyFont="1" applyBorder="1" applyAlignment="1"/>
    <xf numFmtId="40" fontId="2" fillId="0" borderId="3" xfId="0" applyNumberFormat="1" applyFont="1" applyFill="1" applyBorder="1">
      <alignment vertical="top"/>
    </xf>
    <xf numFmtId="40" fontId="24" fillId="5" borderId="13" xfId="0" applyNumberFormat="1" applyFont="1" applyFill="1" applyBorder="1" applyAlignment="1">
      <alignment horizontal="center" vertical="top"/>
    </xf>
    <xf numFmtId="40" fontId="25" fillId="0" borderId="0" xfId="0" applyNumberFormat="1" applyFont="1" applyAlignment="1">
      <alignment horizontal="center" vertical="top"/>
    </xf>
    <xf numFmtId="40" fontId="9" fillId="0" borderId="8" xfId="0" applyNumberFormat="1" applyFont="1" applyFill="1" applyBorder="1">
      <alignment vertical="top"/>
    </xf>
    <xf numFmtId="40" fontId="9" fillId="0" borderId="5" xfId="0" applyNumberFormat="1" applyFont="1" applyFill="1" applyBorder="1">
      <alignment vertical="top"/>
    </xf>
    <xf numFmtId="40" fontId="4" fillId="0" borderId="7" xfId="0" applyNumberFormat="1" applyFont="1" applyFill="1" applyBorder="1" applyAlignment="1">
      <alignment horizontal="center" vertical="top"/>
    </xf>
    <xf numFmtId="40" fontId="0" fillId="0" borderId="7" xfId="0" applyNumberFormat="1" applyFill="1" applyBorder="1">
      <alignment vertical="top"/>
    </xf>
    <xf numFmtId="40" fontId="25" fillId="0" borderId="7" xfId="0" applyNumberFormat="1" applyFont="1" applyFill="1" applyBorder="1" applyAlignment="1">
      <alignment horizontal="center" vertical="top"/>
    </xf>
    <xf numFmtId="0" fontId="4" fillId="0" borderId="7" xfId="0" applyFont="1" applyFill="1" applyBorder="1" applyAlignment="1">
      <alignment horizontal="center" vertical="top"/>
    </xf>
    <xf numFmtId="40" fontId="2" fillId="0" borderId="67" xfId="0" applyNumberFormat="1" applyFont="1" applyFill="1" applyBorder="1">
      <alignment vertical="top"/>
    </xf>
    <xf numFmtId="40" fontId="25" fillId="0" borderId="0" xfId="0" applyNumberFormat="1" applyFont="1" applyFill="1" applyAlignment="1">
      <alignment horizontal="center" vertical="top"/>
    </xf>
    <xf numFmtId="0" fontId="0" fillId="0" borderId="0" xfId="0" applyFill="1">
      <alignment vertical="top"/>
    </xf>
    <xf numFmtId="0" fontId="21" fillId="0" borderId="0" xfId="0" applyFont="1" applyBorder="1">
      <alignment vertical="top"/>
    </xf>
    <xf numFmtId="0" fontId="21" fillId="0" borderId="0" xfId="0" applyFont="1" applyFill="1" applyBorder="1">
      <alignment vertical="top"/>
    </xf>
    <xf numFmtId="40" fontId="25" fillId="0" borderId="0" xfId="0" applyNumberFormat="1" applyFont="1" applyBorder="1" applyAlignment="1">
      <alignment horizontal="center" vertical="top"/>
    </xf>
    <xf numFmtId="40" fontId="6" fillId="0" borderId="0" xfId="0" applyNumberFormat="1" applyFont="1" applyFill="1" applyBorder="1" applyAlignment="1">
      <alignment horizontal="center" vertical="top"/>
    </xf>
    <xf numFmtId="40" fontId="6" fillId="0" borderId="0" xfId="0" applyNumberFormat="1" applyFont="1" applyBorder="1" applyAlignment="1">
      <alignment horizontal="center" vertical="top"/>
    </xf>
    <xf numFmtId="0" fontId="2" fillId="0" borderId="0" xfId="0" applyFont="1" applyBorder="1">
      <alignment vertical="top"/>
    </xf>
    <xf numFmtId="0" fontId="3" fillId="0" borderId="0" xfId="0" applyFont="1" applyBorder="1">
      <alignment vertical="top"/>
    </xf>
    <xf numFmtId="0" fontId="11" fillId="0" borderId="0" xfId="0" applyFont="1" applyBorder="1">
      <alignment vertical="top"/>
    </xf>
    <xf numFmtId="165" fontId="10" fillId="0" borderId="0" xfId="0" applyNumberFormat="1" applyFont="1" applyFill="1" applyBorder="1" applyAlignment="1">
      <alignment vertical="center"/>
    </xf>
    <xf numFmtId="0" fontId="17" fillId="0" borderId="0" xfId="0" applyFont="1" applyBorder="1" applyAlignment="1"/>
    <xf numFmtId="40" fontId="15" fillId="0" borderId="0" xfId="0" applyNumberFormat="1" applyFont="1" applyBorder="1">
      <alignment vertical="top"/>
    </xf>
    <xf numFmtId="0" fontId="0" fillId="0" borderId="1" xfId="0" applyFill="1" applyBorder="1">
      <alignment vertical="top"/>
    </xf>
    <xf numFmtId="168" fontId="0" fillId="0" borderId="0" xfId="0" applyNumberFormat="1" applyBorder="1" applyAlignment="1"/>
    <xf numFmtId="40" fontId="2" fillId="0" borderId="68" xfId="0" applyNumberFormat="1" applyFont="1" applyFill="1" applyBorder="1">
      <alignment vertical="top"/>
    </xf>
    <xf numFmtId="167" fontId="10" fillId="0" borderId="0" xfId="0" applyNumberFormat="1" applyFont="1" applyFill="1" applyBorder="1" applyAlignment="1">
      <alignment vertical="center"/>
    </xf>
    <xf numFmtId="40" fontId="9" fillId="0" borderId="38" xfId="0" applyNumberFormat="1" applyFont="1" applyFill="1" applyBorder="1">
      <alignment vertical="top"/>
    </xf>
    <xf numFmtId="40" fontId="3" fillId="0" borderId="22" xfId="0" applyNumberFormat="1" applyFont="1" applyFill="1" applyBorder="1">
      <alignment vertical="top"/>
    </xf>
    <xf numFmtId="40" fontId="26" fillId="0" borderId="22" xfId="0" applyNumberFormat="1" applyFont="1" applyFill="1" applyBorder="1">
      <alignment vertical="top"/>
    </xf>
    <xf numFmtId="40" fontId="11" fillId="10" borderId="57" xfId="0" applyNumberFormat="1" applyFont="1" applyFill="1" applyBorder="1">
      <alignment vertical="top"/>
    </xf>
    <xf numFmtId="40" fontId="9" fillId="10" borderId="57" xfId="0" applyNumberFormat="1" applyFont="1" applyFill="1" applyBorder="1">
      <alignment vertical="top"/>
    </xf>
    <xf numFmtId="40" fontId="11" fillId="10" borderId="54" xfId="0" applyNumberFormat="1" applyFont="1" applyFill="1" applyBorder="1" applyAlignment="1">
      <alignment horizontal="center" vertical="top"/>
    </xf>
    <xf numFmtId="40" fontId="9" fillId="0" borderId="21" xfId="0" applyNumberFormat="1" applyFont="1" applyFill="1" applyBorder="1">
      <alignment vertical="top"/>
    </xf>
    <xf numFmtId="40" fontId="9" fillId="0" borderId="68" xfId="0" applyNumberFormat="1" applyFont="1" applyFill="1" applyBorder="1">
      <alignment vertical="top"/>
    </xf>
    <xf numFmtId="40" fontId="24" fillId="0" borderId="11" xfId="0" applyNumberFormat="1" applyFont="1" applyFill="1" applyBorder="1" applyAlignment="1">
      <alignment horizontal="center" vertical="top"/>
    </xf>
    <xf numFmtId="40" fontId="24" fillId="5" borderId="11" xfId="0" applyNumberFormat="1" applyFont="1" applyFill="1" applyBorder="1" applyAlignment="1">
      <alignment horizontal="center" vertical="top"/>
    </xf>
    <xf numFmtId="0" fontId="24" fillId="0" borderId="13" xfId="0" applyFont="1" applyBorder="1" applyAlignment="1">
      <alignment horizontal="center" vertical="top"/>
    </xf>
    <xf numFmtId="40" fontId="24" fillId="0" borderId="13" xfId="0" applyNumberFormat="1" applyFont="1" applyFill="1" applyBorder="1" applyAlignment="1">
      <alignment horizontal="center" vertical="top"/>
    </xf>
    <xf numFmtId="40" fontId="9" fillId="3" borderId="22" xfId="0" applyNumberFormat="1" applyFont="1" applyFill="1" applyBorder="1">
      <alignment vertical="top"/>
    </xf>
    <xf numFmtId="40" fontId="26" fillId="3" borderId="22" xfId="0" applyNumberFormat="1" applyFont="1" applyFill="1" applyBorder="1">
      <alignment vertical="top"/>
    </xf>
    <xf numFmtId="40" fontId="26" fillId="3" borderId="13" xfId="0" applyNumberFormat="1" applyFont="1" applyFill="1" applyBorder="1">
      <alignment vertical="top"/>
    </xf>
    <xf numFmtId="0" fontId="26" fillId="0" borderId="24" xfId="0" applyFont="1" applyBorder="1">
      <alignment vertical="top"/>
    </xf>
    <xf numFmtId="0" fontId="26" fillId="0" borderId="24" xfId="0" applyFont="1" applyFill="1" applyBorder="1">
      <alignment vertical="top"/>
    </xf>
    <xf numFmtId="40" fontId="27" fillId="8" borderId="22" xfId="0" applyNumberFormat="1" applyFont="1" applyFill="1" applyBorder="1">
      <alignment vertical="top"/>
    </xf>
    <xf numFmtId="0" fontId="11" fillId="8" borderId="24" xfId="0" applyFont="1" applyFill="1" applyBorder="1">
      <alignment vertical="top"/>
    </xf>
    <xf numFmtId="0" fontId="28" fillId="0" borderId="0" xfId="0" applyNumberFormat="1" applyFont="1" applyFill="1" applyAlignment="1"/>
    <xf numFmtId="0" fontId="29" fillId="0" borderId="0" xfId="0" applyNumberFormat="1" applyFont="1" applyFill="1" applyBorder="1" applyAlignment="1"/>
    <xf numFmtId="0" fontId="30" fillId="0" borderId="0" xfId="0" applyNumberFormat="1" applyFont="1" applyBorder="1" applyAlignment="1"/>
    <xf numFmtId="0" fontId="30" fillId="0" borderId="0" xfId="0" applyNumberFormat="1" applyFont="1" applyFill="1" applyBorder="1" applyAlignment="1"/>
    <xf numFmtId="0" fontId="24" fillId="5" borderId="14" xfId="0" applyFont="1" applyFill="1" applyBorder="1" applyAlignment="1">
      <alignment horizontal="center" vertical="top"/>
    </xf>
    <xf numFmtId="0" fontId="33" fillId="0" borderId="1" xfId="0" applyFont="1" applyBorder="1">
      <alignment vertical="top"/>
    </xf>
    <xf numFmtId="0" fontId="26" fillId="0" borderId="23" xfId="0" applyFont="1" applyBorder="1" applyAlignment="1">
      <alignment horizontal="center" vertical="top"/>
    </xf>
    <xf numFmtId="0" fontId="26" fillId="0" borderId="33" xfId="0" applyFont="1" applyBorder="1" applyAlignment="1">
      <alignment horizontal="center" vertical="top"/>
    </xf>
    <xf numFmtId="0" fontId="27" fillId="0" borderId="6" xfId="0" applyFont="1" applyBorder="1" applyAlignment="1">
      <alignment horizontal="right" vertical="top"/>
    </xf>
    <xf numFmtId="0" fontId="35" fillId="0" borderId="0" xfId="0" applyFont="1">
      <alignment vertical="top"/>
    </xf>
    <xf numFmtId="40" fontId="27" fillId="8" borderId="13" xfId="0" applyNumberFormat="1" applyFont="1" applyFill="1" applyBorder="1">
      <alignment vertical="top"/>
    </xf>
    <xf numFmtId="40" fontId="36" fillId="10" borderId="0" xfId="0" applyNumberFormat="1" applyFont="1" applyFill="1" applyBorder="1" applyAlignment="1">
      <alignment horizontal="center"/>
    </xf>
    <xf numFmtId="0" fontId="37" fillId="10" borderId="0" xfId="0" applyFont="1" applyFill="1" applyBorder="1" applyAlignment="1"/>
    <xf numFmtId="0" fontId="35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40" fontId="38" fillId="0" borderId="2" xfId="0" applyNumberFormat="1" applyFont="1" applyFill="1" applyBorder="1">
      <alignment vertical="top"/>
    </xf>
    <xf numFmtId="0" fontId="34" fillId="8" borderId="25" xfId="0" applyFont="1" applyFill="1" applyBorder="1">
      <alignment vertical="top"/>
    </xf>
    <xf numFmtId="40" fontId="24" fillId="4" borderId="11" xfId="0" applyNumberFormat="1" applyFont="1" applyFill="1" applyBorder="1" applyAlignment="1">
      <alignment horizontal="center" vertical="top"/>
    </xf>
    <xf numFmtId="0" fontId="27" fillId="8" borderId="24" xfId="0" applyFont="1" applyFill="1" applyBorder="1">
      <alignment vertical="top"/>
    </xf>
    <xf numFmtId="40" fontId="38" fillId="0" borderId="2" xfId="0" applyNumberFormat="1" applyFont="1" applyFill="1" applyBorder="1" applyAlignment="1"/>
    <xf numFmtId="0" fontId="23" fillId="10" borderId="0" xfId="0" applyFont="1" applyFill="1" applyBorder="1" applyAlignment="1"/>
    <xf numFmtId="0" fontId="19" fillId="10" borderId="0" xfId="0" applyFont="1" applyFill="1" applyBorder="1" applyAlignment="1">
      <alignment horizontal="right"/>
    </xf>
    <xf numFmtId="0" fontId="4" fillId="10" borderId="0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hilipcolmer\PRC%20Files\Plaistow%20&amp;%20Ifold%20%20Parish%20Coucil\Budget%20v%20Projected%20Forecast%202018_19_12.03.2019_PRCLS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&amp;I%20Parish%20Clerk\AppData\Local\Microsoft\Windows\INetCache\Content.Outlook\7QJ07BZZ\2019-20_%20Budget-Forecast%20Comparison%20at%20November'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&amp;I%20Parish%20Clerk\AppData\Local\Microsoft\Windows\INetCache\Content.Outlook\7QJ07BZZ\2019-20_%20Budget-Actual%20Comparison%20at%20Mar'3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-Forecast Comparison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-Forecast Comparison Q1"/>
      <sheetName val="Budget-Forecast Comparison Q2"/>
      <sheetName val="Sheet1"/>
      <sheetName val="Budget-Forecast Comparison NOV"/>
    </sheetNames>
    <sheetDataSet>
      <sheetData sheetId="0"/>
      <sheetData sheetId="1">
        <row r="108">
          <cell r="K108">
            <v>-1467</v>
          </cell>
        </row>
      </sheetData>
      <sheetData sheetId="2"/>
      <sheetData sheetId="3">
        <row r="121">
          <cell r="K121">
            <v>21880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-Forecast Comparison Q1"/>
      <sheetName val="Budget-Forecast Comparison Q2"/>
      <sheetName val="Budget-Forecast Comparison NOV"/>
      <sheetName val="Budget-Forecast Comparison Q31"/>
      <sheetName val="Budget-Forecast-Actual Q4"/>
      <sheetName val="Sheet1"/>
    </sheetNames>
    <sheetDataSet>
      <sheetData sheetId="0"/>
      <sheetData sheetId="1"/>
      <sheetData sheetId="2"/>
      <sheetData sheetId="3"/>
      <sheetData sheetId="4">
        <row r="122">
          <cell r="D122">
            <v>23532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B166"/>
  <sheetViews>
    <sheetView tabSelected="1" topLeftCell="B102" zoomScaleNormal="100" zoomScaleSheetLayoutView="70" zoomScalePageLayoutView="86" workbookViewId="0">
      <selection activeCell="U104" sqref="U104"/>
    </sheetView>
  </sheetViews>
  <sheetFormatPr defaultColWidth="11" defaultRowHeight="19.95" customHeight="1"/>
  <cols>
    <col min="1" max="1" width="3.19921875" customWidth="1"/>
    <col min="2" max="2" width="1.69921875" style="2" customWidth="1"/>
    <col min="3" max="3" width="10.19921875" style="1" customWidth="1"/>
    <col min="4" max="4" width="51" style="1" customWidth="1"/>
    <col min="5" max="5" width="2.296875" style="1" customWidth="1"/>
    <col min="6" max="6" width="23.69921875" style="1" customWidth="1"/>
    <col min="7" max="7" width="6.5" style="1" customWidth="1"/>
    <col min="8" max="8" width="31.296875" style="1" customWidth="1"/>
    <col min="9" max="9" width="2.19921875" style="183" customWidth="1"/>
    <col min="10" max="10" width="4.5" customWidth="1"/>
    <col min="11" max="11" width="5" style="183" customWidth="1"/>
    <col min="12" max="12" width="30" style="1" customWidth="1"/>
    <col min="13" max="13" width="5" style="183" customWidth="1"/>
    <col min="14" max="14" width="12.296875" style="183" customWidth="1"/>
    <col min="15" max="15" width="21.69921875" style="1" bestFit="1" customWidth="1"/>
    <col min="16" max="16" width="39" style="1" hidden="1" customWidth="1"/>
    <col min="17" max="17" width="4" style="209" customWidth="1"/>
    <col min="18" max="236" width="10.19921875" style="1" customWidth="1"/>
    <col min="237" max="16384" width="11" style="2"/>
  </cols>
  <sheetData>
    <row r="1" spans="1:23" ht="19.95" customHeight="1" thickBot="1">
      <c r="W1" s="1" t="s">
        <v>67</v>
      </c>
    </row>
    <row r="2" spans="1:23" ht="10.050000000000001" customHeight="1" thickTop="1" thickBot="1">
      <c r="B2" s="20"/>
      <c r="C2" s="5"/>
      <c r="D2" s="5"/>
      <c r="E2" s="5"/>
      <c r="F2" s="5"/>
      <c r="G2" s="5"/>
      <c r="H2" s="173"/>
      <c r="I2" s="276"/>
      <c r="K2" s="279"/>
      <c r="L2" s="173"/>
      <c r="M2" s="276"/>
      <c r="N2" s="305"/>
      <c r="O2" s="304"/>
      <c r="P2" s="209"/>
    </row>
    <row r="3" spans="1:23" s="1" customFormat="1" ht="19.95" customHeight="1" thickBot="1">
      <c r="A3"/>
      <c r="B3" s="21"/>
      <c r="C3" s="7"/>
      <c r="D3" s="27" t="s">
        <v>0</v>
      </c>
      <c r="E3" s="28"/>
      <c r="F3" s="29"/>
      <c r="G3" s="3"/>
      <c r="H3" s="294" t="s">
        <v>145</v>
      </c>
      <c r="I3" s="277"/>
      <c r="J3"/>
      <c r="K3" s="239"/>
      <c r="L3" s="294"/>
      <c r="M3" s="299"/>
      <c r="N3" s="307"/>
      <c r="O3" s="306" t="s">
        <v>127</v>
      </c>
      <c r="P3" s="309"/>
      <c r="Q3" s="309"/>
    </row>
    <row r="4" spans="1:23" s="1" customFormat="1" ht="25.05" customHeight="1">
      <c r="A4"/>
      <c r="B4" s="21"/>
      <c r="C4" s="7"/>
      <c r="D4" s="26" t="s">
        <v>80</v>
      </c>
      <c r="E4" s="10"/>
      <c r="F4" s="3"/>
      <c r="G4" s="3"/>
      <c r="H4" s="139" t="s">
        <v>119</v>
      </c>
      <c r="I4" s="277"/>
      <c r="J4"/>
      <c r="K4" s="239"/>
      <c r="L4" s="139" t="s">
        <v>119</v>
      </c>
      <c r="M4" s="277"/>
      <c r="N4" s="307"/>
      <c r="O4" s="308"/>
      <c r="P4" s="309"/>
      <c r="Q4" s="309"/>
    </row>
    <row r="5" spans="1:23" s="91" customFormat="1" ht="16.05" customHeight="1">
      <c r="A5"/>
      <c r="B5" s="112"/>
      <c r="C5" s="88"/>
      <c r="D5" s="89"/>
      <c r="E5" s="90"/>
      <c r="F5" s="328" t="s">
        <v>121</v>
      </c>
      <c r="G5" s="86"/>
      <c r="H5" s="232" t="s">
        <v>122</v>
      </c>
      <c r="I5" s="268"/>
      <c r="J5"/>
      <c r="K5" s="240"/>
      <c r="L5" s="85" t="s">
        <v>123</v>
      </c>
      <c r="M5" s="300"/>
      <c r="N5" s="178"/>
      <c r="O5" s="85"/>
      <c r="P5" s="310"/>
      <c r="Q5" s="310"/>
    </row>
    <row r="6" spans="1:23" s="91" customFormat="1" ht="16.05" customHeight="1">
      <c r="A6"/>
      <c r="B6" s="112"/>
      <c r="C6" s="92" t="s">
        <v>45</v>
      </c>
      <c r="D6" s="93" t="s">
        <v>2</v>
      </c>
      <c r="E6" s="86"/>
      <c r="F6" s="293" t="s">
        <v>131</v>
      </c>
      <c r="G6" s="86"/>
      <c r="H6" s="233" t="s">
        <v>1</v>
      </c>
      <c r="I6" s="268"/>
      <c r="J6"/>
      <c r="K6" s="240"/>
      <c r="L6" s="86" t="s">
        <v>1</v>
      </c>
      <c r="M6" s="300"/>
      <c r="N6" s="178"/>
      <c r="O6" s="329" t="s">
        <v>124</v>
      </c>
      <c r="P6" s="310"/>
      <c r="Q6" s="310"/>
    </row>
    <row r="7" spans="1:23" s="91" customFormat="1" ht="16.05" customHeight="1">
      <c r="A7"/>
      <c r="B7" s="112"/>
      <c r="C7" s="94"/>
      <c r="D7" s="95"/>
      <c r="E7" s="90"/>
      <c r="F7" s="342" t="s">
        <v>132</v>
      </c>
      <c r="G7" s="86"/>
      <c r="H7" s="234" t="s">
        <v>82</v>
      </c>
      <c r="I7" s="268"/>
      <c r="J7"/>
      <c r="K7" s="240"/>
      <c r="L7" s="96" t="s">
        <v>82</v>
      </c>
      <c r="M7" s="300"/>
      <c r="N7" s="178"/>
      <c r="O7" s="96"/>
      <c r="P7" s="310"/>
      <c r="Q7" s="310"/>
    </row>
    <row r="8" spans="1:23" s="91" customFormat="1" ht="16.95" customHeight="1">
      <c r="A8"/>
      <c r="B8" s="112"/>
      <c r="C8" s="92"/>
      <c r="D8" s="101" t="s">
        <v>49</v>
      </c>
      <c r="E8" s="102"/>
      <c r="F8" s="151"/>
      <c r="G8" s="44"/>
      <c r="H8" s="151"/>
      <c r="I8" s="265"/>
      <c r="J8"/>
      <c r="K8" s="241"/>
      <c r="L8" s="151"/>
      <c r="M8" s="274"/>
      <c r="N8" s="174"/>
      <c r="O8" s="151"/>
      <c r="P8" s="310"/>
      <c r="Q8" s="310"/>
    </row>
    <row r="9" spans="1:23" s="49" customFormat="1" ht="16.95" customHeight="1">
      <c r="A9"/>
      <c r="B9" s="115"/>
      <c r="C9" s="59">
        <v>4101</v>
      </c>
      <c r="D9" s="337" t="s">
        <v>3</v>
      </c>
      <c r="E9" s="54"/>
      <c r="F9" s="159">
        <v>19602</v>
      </c>
      <c r="G9" s="58"/>
      <c r="H9" s="206">
        <v>36500</v>
      </c>
      <c r="I9" s="261"/>
      <c r="J9"/>
      <c r="K9" s="242"/>
      <c r="L9" s="206">
        <v>42000</v>
      </c>
      <c r="M9" s="263"/>
      <c r="N9" s="175"/>
      <c r="O9" s="321">
        <f>L9-H9</f>
        <v>5500</v>
      </c>
      <c r="P9" s="311" t="s">
        <v>4</v>
      </c>
      <c r="Q9" s="311"/>
      <c r="S9" s="195" t="s">
        <v>102</v>
      </c>
    </row>
    <row r="10" spans="1:23" s="49" customFormat="1" ht="16.95" customHeight="1">
      <c r="A10"/>
      <c r="B10" s="115"/>
      <c r="C10" s="59">
        <v>4102</v>
      </c>
      <c r="D10" s="60" t="s">
        <v>5</v>
      </c>
      <c r="E10" s="54"/>
      <c r="F10" s="159">
        <v>822</v>
      </c>
      <c r="G10" s="58"/>
      <c r="H10" s="167">
        <v>650</v>
      </c>
      <c r="I10" s="261"/>
      <c r="J10"/>
      <c r="K10" s="242"/>
      <c r="L10" s="167">
        <f>H10</f>
        <v>650</v>
      </c>
      <c r="M10" s="262"/>
      <c r="N10" s="175"/>
      <c r="O10" s="321">
        <f>L10-H10</f>
        <v>0</v>
      </c>
      <c r="P10" s="311"/>
      <c r="Q10" s="311"/>
    </row>
    <row r="11" spans="1:23" s="49" customFormat="1" ht="16.95" customHeight="1">
      <c r="A11"/>
      <c r="B11" s="115"/>
      <c r="C11" s="52"/>
      <c r="D11" s="53"/>
      <c r="E11" s="54"/>
      <c r="F11" s="144">
        <f>SUM(F9:F10)</f>
        <v>20424</v>
      </c>
      <c r="G11" s="58"/>
      <c r="H11" s="144">
        <f>SUM(H9:H10)</f>
        <v>37150</v>
      </c>
      <c r="I11" s="264"/>
      <c r="J11"/>
      <c r="K11" s="243"/>
      <c r="L11" s="144">
        <f t="shared" ref="L11:O11" si="0">SUM(L9:L10)</f>
        <v>42650</v>
      </c>
      <c r="M11" s="264"/>
      <c r="N11" s="145"/>
      <c r="O11" s="144">
        <f t="shared" si="0"/>
        <v>5500</v>
      </c>
      <c r="P11" s="311"/>
      <c r="Q11" s="311"/>
    </row>
    <row r="12" spans="1:23" s="91" customFormat="1" ht="16.95" customHeight="1">
      <c r="A12"/>
      <c r="B12" s="112"/>
      <c r="C12" s="92"/>
      <c r="D12" s="101" t="s">
        <v>50</v>
      </c>
      <c r="E12" s="46"/>
      <c r="F12" s="151"/>
      <c r="G12" s="44"/>
      <c r="H12" s="151"/>
      <c r="I12" s="265"/>
      <c r="J12"/>
      <c r="K12" s="241"/>
      <c r="L12" s="151"/>
      <c r="M12" s="274"/>
      <c r="N12" s="174"/>
      <c r="O12" s="151"/>
      <c r="P12" s="310"/>
      <c r="Q12" s="310"/>
    </row>
    <row r="13" spans="1:23" s="49" customFormat="1" ht="16.95" customHeight="1">
      <c r="A13"/>
      <c r="B13" s="115"/>
      <c r="C13" s="59">
        <v>4103</v>
      </c>
      <c r="D13" s="60" t="s">
        <v>6</v>
      </c>
      <c r="E13" s="54"/>
      <c r="F13" s="159">
        <v>390</v>
      </c>
      <c r="G13" s="58"/>
      <c r="H13" s="166">
        <v>1350</v>
      </c>
      <c r="I13" s="261"/>
      <c r="J13"/>
      <c r="K13" s="242"/>
      <c r="L13" s="166">
        <f t="shared" ref="L13:L23" si="1">H13</f>
        <v>1350</v>
      </c>
      <c r="M13" s="262"/>
      <c r="N13" s="175"/>
      <c r="O13" s="321">
        <f t="shared" ref="O13:O32" si="2">L13-H13</f>
        <v>0</v>
      </c>
      <c r="P13" s="311"/>
      <c r="Q13" s="311"/>
    </row>
    <row r="14" spans="1:23" s="49" customFormat="1" ht="16.95" customHeight="1">
      <c r="A14"/>
      <c r="B14" s="115"/>
      <c r="C14" s="59">
        <v>4110</v>
      </c>
      <c r="D14" s="60" t="s">
        <v>61</v>
      </c>
      <c r="E14" s="54"/>
      <c r="F14" s="159">
        <v>892</v>
      </c>
      <c r="G14" s="58"/>
      <c r="H14" s="166">
        <v>1000</v>
      </c>
      <c r="I14" s="261"/>
      <c r="J14"/>
      <c r="K14" s="242"/>
      <c r="L14" s="166">
        <f t="shared" si="1"/>
        <v>1000</v>
      </c>
      <c r="M14" s="262"/>
      <c r="N14" s="175"/>
      <c r="O14" s="321">
        <f t="shared" si="2"/>
        <v>0</v>
      </c>
      <c r="P14" s="311"/>
      <c r="Q14" s="311"/>
    </row>
    <row r="15" spans="1:23" s="49" customFormat="1" ht="16.95" customHeight="1">
      <c r="A15"/>
      <c r="B15" s="115"/>
      <c r="C15" s="59">
        <v>4115</v>
      </c>
      <c r="D15" s="60" t="s">
        <v>7</v>
      </c>
      <c r="E15" s="54"/>
      <c r="F15" s="159">
        <v>645</v>
      </c>
      <c r="G15" s="58"/>
      <c r="H15" s="166">
        <v>800</v>
      </c>
      <c r="I15" s="261"/>
      <c r="J15"/>
      <c r="K15" s="242"/>
      <c r="L15" s="166">
        <f t="shared" si="1"/>
        <v>800</v>
      </c>
      <c r="M15" s="262"/>
      <c r="N15" s="175"/>
      <c r="O15" s="321">
        <f t="shared" si="2"/>
        <v>0</v>
      </c>
      <c r="P15" s="311"/>
      <c r="Q15" s="311"/>
    </row>
    <row r="16" spans="1:23" s="49" customFormat="1" ht="16.95" customHeight="1">
      <c r="A16"/>
      <c r="B16" s="115"/>
      <c r="C16" s="59">
        <v>4116</v>
      </c>
      <c r="D16" s="60" t="s">
        <v>8</v>
      </c>
      <c r="E16" s="54"/>
      <c r="F16" s="159">
        <v>0</v>
      </c>
      <c r="G16" s="58"/>
      <c r="H16" s="166" t="e">
        <f>'[1]Budget-Forecast Comparison'!$M16</f>
        <v>#REF!</v>
      </c>
      <c r="I16" s="261"/>
      <c r="J16"/>
      <c r="K16" s="242"/>
      <c r="L16" s="166" t="e">
        <f t="shared" si="1"/>
        <v>#REF!</v>
      </c>
      <c r="M16" s="262"/>
      <c r="N16" s="175"/>
      <c r="O16" s="321" t="e">
        <f t="shared" si="2"/>
        <v>#REF!</v>
      </c>
      <c r="P16" s="311"/>
      <c r="Q16" s="311"/>
    </row>
    <row r="17" spans="1:17" s="49" customFormat="1" ht="16.95" customHeight="1">
      <c r="A17"/>
      <c r="B17" s="115"/>
      <c r="C17" s="59">
        <v>4117</v>
      </c>
      <c r="D17" s="60" t="s">
        <v>83</v>
      </c>
      <c r="E17" s="54"/>
      <c r="F17" s="159">
        <v>86</v>
      </c>
      <c r="G17" s="58"/>
      <c r="H17" s="166">
        <v>110</v>
      </c>
      <c r="I17" s="261"/>
      <c r="J17"/>
      <c r="K17" s="242"/>
      <c r="L17" s="166">
        <f t="shared" si="1"/>
        <v>110</v>
      </c>
      <c r="M17" s="262"/>
      <c r="N17" s="175"/>
      <c r="O17" s="321">
        <f t="shared" si="2"/>
        <v>0</v>
      </c>
      <c r="P17" s="311"/>
      <c r="Q17" s="311"/>
    </row>
    <row r="18" spans="1:17" s="49" customFormat="1" ht="16.95" customHeight="1">
      <c r="A18"/>
      <c r="B18" s="115"/>
      <c r="C18" s="59">
        <v>4120</v>
      </c>
      <c r="D18" s="60" t="s">
        <v>64</v>
      </c>
      <c r="E18" s="54"/>
      <c r="F18" s="159">
        <v>1329</v>
      </c>
      <c r="G18" s="58"/>
      <c r="H18" s="166" t="e">
        <f>'[1]Budget-Forecast Comparison'!$M17</f>
        <v>#REF!</v>
      </c>
      <c r="I18" s="261"/>
      <c r="J18"/>
      <c r="K18" s="242"/>
      <c r="L18" s="166" t="e">
        <f t="shared" si="1"/>
        <v>#REF!</v>
      </c>
      <c r="M18" s="262"/>
      <c r="N18" s="175"/>
      <c r="O18" s="321" t="e">
        <f t="shared" si="2"/>
        <v>#REF!</v>
      </c>
      <c r="P18" s="311" t="s">
        <v>9</v>
      </c>
      <c r="Q18" s="311"/>
    </row>
    <row r="19" spans="1:17" s="49" customFormat="1" ht="16.95" customHeight="1">
      <c r="A19"/>
      <c r="B19" s="115"/>
      <c r="C19" s="59">
        <v>4124</v>
      </c>
      <c r="D19" s="60" t="s">
        <v>54</v>
      </c>
      <c r="E19" s="54"/>
      <c r="F19" s="159">
        <v>560</v>
      </c>
      <c r="G19" s="58"/>
      <c r="H19" s="166">
        <v>1100</v>
      </c>
      <c r="I19" s="261"/>
      <c r="J19"/>
      <c r="K19" s="242"/>
      <c r="L19" s="166">
        <f t="shared" si="1"/>
        <v>1100</v>
      </c>
      <c r="M19" s="262"/>
      <c r="N19" s="175"/>
      <c r="O19" s="321">
        <f t="shared" si="2"/>
        <v>0</v>
      </c>
      <c r="P19" s="311"/>
      <c r="Q19" s="311"/>
    </row>
    <row r="20" spans="1:17" s="49" customFormat="1" ht="16.95" customHeight="1">
      <c r="A20"/>
      <c r="B20" s="115"/>
      <c r="C20" s="59">
        <v>4125</v>
      </c>
      <c r="D20" s="60" t="s">
        <v>108</v>
      </c>
      <c r="E20" s="54"/>
      <c r="F20" s="159">
        <v>277</v>
      </c>
      <c r="G20" s="58"/>
      <c r="H20" s="166">
        <v>1500</v>
      </c>
      <c r="I20" s="261"/>
      <c r="J20"/>
      <c r="K20" s="242"/>
      <c r="L20" s="166">
        <f>H20</f>
        <v>1500</v>
      </c>
      <c r="M20" s="262"/>
      <c r="N20" s="175"/>
      <c r="O20" s="321">
        <f>L20-H20</f>
        <v>0</v>
      </c>
      <c r="P20" s="311"/>
      <c r="Q20" s="311"/>
    </row>
    <row r="21" spans="1:17" s="49" customFormat="1" ht="16.95" customHeight="1">
      <c r="A21"/>
      <c r="B21" s="115"/>
      <c r="C21" s="59">
        <v>4129</v>
      </c>
      <c r="D21" s="60" t="s">
        <v>10</v>
      </c>
      <c r="E21" s="54"/>
      <c r="F21" s="159">
        <v>0</v>
      </c>
      <c r="G21" s="58"/>
      <c r="H21" s="166" t="e">
        <f>'[1]Budget-Forecast Comparison'!$M19</f>
        <v>#REF!</v>
      </c>
      <c r="I21" s="261"/>
      <c r="J21"/>
      <c r="K21" s="242"/>
      <c r="L21" s="166" t="e">
        <f t="shared" si="1"/>
        <v>#REF!</v>
      </c>
      <c r="M21" s="262"/>
      <c r="N21" s="175"/>
      <c r="O21" s="321" t="e">
        <f t="shared" si="2"/>
        <v>#REF!</v>
      </c>
      <c r="P21" s="311"/>
      <c r="Q21" s="311"/>
    </row>
    <row r="22" spans="1:17" s="49" customFormat="1" ht="16.95" customHeight="1">
      <c r="A22"/>
      <c r="B22" s="115"/>
      <c r="C22" s="59">
        <v>4130</v>
      </c>
      <c r="D22" s="60" t="s">
        <v>11</v>
      </c>
      <c r="E22" s="54"/>
      <c r="F22" s="159">
        <v>0</v>
      </c>
      <c r="G22" s="58"/>
      <c r="H22" s="166" t="e">
        <f>'[1]Budget-Forecast Comparison'!$M20</f>
        <v>#REF!</v>
      </c>
      <c r="I22" s="261"/>
      <c r="J22"/>
      <c r="K22" s="242"/>
      <c r="L22" s="166" t="e">
        <f t="shared" si="1"/>
        <v>#REF!</v>
      </c>
      <c r="M22" s="262"/>
      <c r="N22" s="175"/>
      <c r="O22" s="321" t="e">
        <f t="shared" si="2"/>
        <v>#REF!</v>
      </c>
      <c r="P22" s="311"/>
      <c r="Q22" s="311"/>
    </row>
    <row r="23" spans="1:17" s="49" customFormat="1" ht="16.95" customHeight="1">
      <c r="A23"/>
      <c r="B23" s="115"/>
      <c r="C23" s="59">
        <v>4135</v>
      </c>
      <c r="D23" s="60" t="s">
        <v>12</v>
      </c>
      <c r="E23" s="54"/>
      <c r="F23" s="160">
        <v>597</v>
      </c>
      <c r="G23" s="58"/>
      <c r="H23" s="166">
        <v>600</v>
      </c>
      <c r="I23" s="261"/>
      <c r="J23"/>
      <c r="K23" s="242"/>
      <c r="L23" s="166">
        <f t="shared" si="1"/>
        <v>600</v>
      </c>
      <c r="M23" s="262"/>
      <c r="N23" s="175"/>
      <c r="O23" s="321">
        <f t="shared" si="2"/>
        <v>0</v>
      </c>
      <c r="P23" s="311"/>
      <c r="Q23" s="311"/>
    </row>
    <row r="24" spans="1:17" s="49" customFormat="1" ht="16.95" customHeight="1">
      <c r="A24"/>
      <c r="B24" s="115"/>
      <c r="C24" s="59">
        <v>4137</v>
      </c>
      <c r="D24" s="60" t="s">
        <v>13</v>
      </c>
      <c r="E24" s="137"/>
      <c r="F24" s="160"/>
      <c r="G24" s="58"/>
      <c r="H24" s="166"/>
      <c r="I24" s="261"/>
      <c r="J24"/>
      <c r="K24" s="242"/>
      <c r="L24" s="166"/>
      <c r="M24" s="262"/>
      <c r="N24" s="175"/>
      <c r="O24" s="321">
        <f t="shared" si="2"/>
        <v>0</v>
      </c>
      <c r="P24" s="311"/>
      <c r="Q24" s="311"/>
    </row>
    <row r="25" spans="1:17" s="49" customFormat="1" ht="16.95" customHeight="1">
      <c r="A25"/>
      <c r="B25" s="115"/>
      <c r="C25" s="59">
        <v>4137</v>
      </c>
      <c r="D25" s="60" t="s">
        <v>14</v>
      </c>
      <c r="E25" s="137"/>
      <c r="F25" s="160">
        <v>224</v>
      </c>
      <c r="G25" s="58"/>
      <c r="H25" s="166">
        <v>250</v>
      </c>
      <c r="I25" s="261"/>
      <c r="J25"/>
      <c r="K25" s="242"/>
      <c r="L25" s="166">
        <f>H25</f>
        <v>250</v>
      </c>
      <c r="M25" s="262"/>
      <c r="N25" s="175"/>
      <c r="O25" s="321">
        <f t="shared" si="2"/>
        <v>0</v>
      </c>
      <c r="P25" s="311"/>
      <c r="Q25" s="311"/>
    </row>
    <row r="26" spans="1:17" s="49" customFormat="1" ht="16.95" customHeight="1">
      <c r="A26"/>
      <c r="B26" s="115"/>
      <c r="C26" s="59">
        <v>4137</v>
      </c>
      <c r="D26" s="60" t="s">
        <v>15</v>
      </c>
      <c r="E26" s="137"/>
      <c r="F26" s="159"/>
      <c r="G26" s="58"/>
      <c r="H26" s="166"/>
      <c r="I26" s="261"/>
      <c r="J26"/>
      <c r="K26" s="242"/>
      <c r="L26" s="166"/>
      <c r="M26" s="262"/>
      <c r="N26" s="175"/>
      <c r="O26" s="321">
        <f t="shared" si="2"/>
        <v>0</v>
      </c>
      <c r="P26" s="311"/>
      <c r="Q26" s="311"/>
    </row>
    <row r="27" spans="1:17" s="49" customFormat="1" ht="16.95" customHeight="1">
      <c r="A27"/>
      <c r="B27" s="115"/>
      <c r="C27" s="59">
        <v>4140</v>
      </c>
      <c r="D27" s="60" t="s">
        <v>16</v>
      </c>
      <c r="E27" s="54"/>
      <c r="F27" s="159">
        <v>36</v>
      </c>
      <c r="G27" s="58"/>
      <c r="H27" s="166">
        <v>50</v>
      </c>
      <c r="I27" s="261"/>
      <c r="J27"/>
      <c r="K27" s="242"/>
      <c r="L27" s="166">
        <f>H27</f>
        <v>50</v>
      </c>
      <c r="M27" s="262"/>
      <c r="N27" s="175"/>
      <c r="O27" s="321">
        <f t="shared" si="2"/>
        <v>0</v>
      </c>
      <c r="P27" s="311"/>
      <c r="Q27" s="311"/>
    </row>
    <row r="28" spans="1:17" s="49" customFormat="1" ht="16.95" customHeight="1">
      <c r="A28"/>
      <c r="B28" s="115"/>
      <c r="C28" s="59">
        <v>4141</v>
      </c>
      <c r="D28" s="60" t="s">
        <v>17</v>
      </c>
      <c r="E28" s="54"/>
      <c r="F28" s="159">
        <v>169</v>
      </c>
      <c r="G28" s="58"/>
      <c r="H28" s="166">
        <v>250</v>
      </c>
      <c r="I28" s="261"/>
      <c r="J28"/>
      <c r="K28" s="242"/>
      <c r="L28" s="166">
        <f>H28</f>
        <v>250</v>
      </c>
      <c r="M28" s="262"/>
      <c r="N28" s="175"/>
      <c r="O28" s="321">
        <f t="shared" si="2"/>
        <v>0</v>
      </c>
      <c r="P28" s="311"/>
      <c r="Q28" s="311"/>
    </row>
    <row r="29" spans="1:17" s="49" customFormat="1" ht="16.95" customHeight="1">
      <c r="A29"/>
      <c r="B29" s="115"/>
      <c r="C29" s="59">
        <v>4142</v>
      </c>
      <c r="D29" s="60" t="s">
        <v>96</v>
      </c>
      <c r="E29" s="54"/>
      <c r="F29" s="159">
        <v>114</v>
      </c>
      <c r="G29" s="142"/>
      <c r="H29" s="169">
        <v>250</v>
      </c>
      <c r="I29" s="262"/>
      <c r="J29"/>
      <c r="K29" s="242"/>
      <c r="L29" s="166">
        <f>H29</f>
        <v>250</v>
      </c>
      <c r="M29" s="262"/>
      <c r="N29" s="175"/>
      <c r="O29" s="321">
        <f t="shared" si="2"/>
        <v>0</v>
      </c>
      <c r="P29" s="311" t="s">
        <v>18</v>
      </c>
      <c r="Q29" s="311"/>
    </row>
    <row r="30" spans="1:17" s="49" customFormat="1" ht="16.95" customHeight="1">
      <c r="A30"/>
      <c r="B30" s="115"/>
      <c r="C30" s="59" t="s">
        <v>71</v>
      </c>
      <c r="D30" s="60" t="s">
        <v>76</v>
      </c>
      <c r="E30" s="54"/>
      <c r="F30" s="159">
        <v>0</v>
      </c>
      <c r="G30" s="142"/>
      <c r="H30" s="169"/>
      <c r="I30" s="262"/>
      <c r="J30"/>
      <c r="K30" s="242"/>
      <c r="L30" s="336">
        <v>1250</v>
      </c>
      <c r="M30" s="262"/>
      <c r="N30" s="175"/>
      <c r="O30" s="321">
        <f t="shared" si="2"/>
        <v>1250</v>
      </c>
      <c r="P30" s="311"/>
      <c r="Q30" s="311"/>
    </row>
    <row r="31" spans="1:17" s="49" customFormat="1" ht="16.95" customHeight="1">
      <c r="A31"/>
      <c r="B31" s="115"/>
      <c r="C31" s="59">
        <v>4145</v>
      </c>
      <c r="D31" s="60" t="s">
        <v>19</v>
      </c>
      <c r="E31" s="54"/>
      <c r="F31" s="159">
        <v>110</v>
      </c>
      <c r="G31" s="58"/>
      <c r="H31" s="166">
        <v>125</v>
      </c>
      <c r="I31" s="261"/>
      <c r="J31"/>
      <c r="K31" s="242"/>
      <c r="L31" s="166">
        <f>H31</f>
        <v>125</v>
      </c>
      <c r="M31" s="262"/>
      <c r="N31" s="175"/>
      <c r="O31" s="321">
        <f t="shared" si="2"/>
        <v>0</v>
      </c>
      <c r="P31" s="311" t="s">
        <v>20</v>
      </c>
      <c r="Q31" s="311"/>
    </row>
    <row r="32" spans="1:17" s="49" customFormat="1" ht="16.95" customHeight="1">
      <c r="A32"/>
      <c r="B32" s="115"/>
      <c r="C32" s="59">
        <v>4146</v>
      </c>
      <c r="D32" s="60" t="s">
        <v>21</v>
      </c>
      <c r="E32" s="54"/>
      <c r="F32" s="161">
        <v>406</v>
      </c>
      <c r="G32" s="58"/>
      <c r="H32" s="167">
        <v>750</v>
      </c>
      <c r="I32" s="261"/>
      <c r="J32"/>
      <c r="K32" s="242"/>
      <c r="L32" s="167">
        <f>H32</f>
        <v>750</v>
      </c>
      <c r="M32" s="262"/>
      <c r="N32" s="175"/>
      <c r="O32" s="321">
        <f t="shared" si="2"/>
        <v>0</v>
      </c>
      <c r="P32" s="311"/>
      <c r="Q32" s="311"/>
    </row>
    <row r="33" spans="1:17" s="49" customFormat="1" ht="16.95" customHeight="1">
      <c r="A33"/>
      <c r="B33" s="115"/>
      <c r="C33" s="59"/>
      <c r="D33" s="60"/>
      <c r="E33" s="54"/>
      <c r="F33" s="138">
        <f>SUM(F13:F32)</f>
        <v>5835</v>
      </c>
      <c r="G33" s="58"/>
      <c r="H33" s="144" t="e">
        <f>SUM(H13:H32)</f>
        <v>#REF!</v>
      </c>
      <c r="I33" s="264"/>
      <c r="J33"/>
      <c r="K33" s="243"/>
      <c r="L33" s="144" t="e">
        <f>SUM(L13:L32)</f>
        <v>#REF!</v>
      </c>
      <c r="M33" s="264"/>
      <c r="N33" s="145"/>
      <c r="O33" s="144" t="e">
        <f>SUM(O13:O32)</f>
        <v>#REF!</v>
      </c>
      <c r="P33" s="311"/>
      <c r="Q33" s="311"/>
    </row>
    <row r="34" spans="1:17" s="91" customFormat="1" ht="16.95" customHeight="1">
      <c r="A34"/>
      <c r="B34" s="112"/>
      <c r="C34" s="92"/>
      <c r="D34" s="103" t="s">
        <v>22</v>
      </c>
      <c r="E34" s="104"/>
      <c r="F34" s="151"/>
      <c r="G34" s="44"/>
      <c r="H34" s="151"/>
      <c r="I34" s="265"/>
      <c r="J34"/>
      <c r="K34" s="241"/>
      <c r="L34" s="151"/>
      <c r="M34" s="274"/>
      <c r="N34" s="174"/>
      <c r="O34" s="151"/>
      <c r="P34" s="310"/>
      <c r="Q34" s="310"/>
    </row>
    <row r="35" spans="1:17" s="49" customFormat="1" ht="16.95" customHeight="1">
      <c r="A35"/>
      <c r="B35" s="115"/>
      <c r="C35" s="59">
        <v>4201</v>
      </c>
      <c r="D35" s="60" t="s">
        <v>23</v>
      </c>
      <c r="E35" s="54"/>
      <c r="F35" s="159">
        <v>1500</v>
      </c>
      <c r="G35" s="58"/>
      <c r="H35" s="166" t="e">
        <f>'[1]Budget-Forecast Comparison'!$M33</f>
        <v>#REF!</v>
      </c>
      <c r="I35" s="261"/>
      <c r="J35"/>
      <c r="K35" s="242"/>
      <c r="L35" s="166" t="e">
        <f t="shared" ref="L35:L47" si="3">H35</f>
        <v>#REF!</v>
      </c>
      <c r="M35" s="262"/>
      <c r="N35" s="175"/>
      <c r="O35" s="321" t="e">
        <f t="shared" ref="O35:O47" si="4">L35-H35</f>
        <v>#REF!</v>
      </c>
      <c r="P35" s="311"/>
      <c r="Q35" s="311"/>
    </row>
    <row r="36" spans="1:17" s="49" customFormat="1" ht="16.95" customHeight="1">
      <c r="A36"/>
      <c r="B36" s="115"/>
      <c r="C36" s="59">
        <v>4202</v>
      </c>
      <c r="D36" s="60" t="s">
        <v>24</v>
      </c>
      <c r="E36" s="54"/>
      <c r="F36" s="159">
        <v>1500</v>
      </c>
      <c r="G36" s="58"/>
      <c r="H36" s="166" t="e">
        <f>'[1]Budget-Forecast Comparison'!$M34</f>
        <v>#REF!</v>
      </c>
      <c r="I36" s="261"/>
      <c r="J36"/>
      <c r="K36" s="242"/>
      <c r="L36" s="166" t="e">
        <f t="shared" si="3"/>
        <v>#REF!</v>
      </c>
      <c r="M36" s="262"/>
      <c r="N36" s="175"/>
      <c r="O36" s="321" t="e">
        <f t="shared" si="4"/>
        <v>#REF!</v>
      </c>
      <c r="P36" s="311"/>
      <c r="Q36" s="311"/>
    </row>
    <row r="37" spans="1:17" s="49" customFormat="1" ht="16.95" customHeight="1">
      <c r="A37"/>
      <c r="B37" s="343" t="s">
        <v>138</v>
      </c>
      <c r="C37" s="59">
        <v>4203</v>
      </c>
      <c r="D37" s="60" t="s">
        <v>25</v>
      </c>
      <c r="E37" s="57"/>
      <c r="F37" s="159">
        <v>650</v>
      </c>
      <c r="G37" s="58"/>
      <c r="H37" s="166" t="e">
        <f>'[1]Budget-Forecast Comparison'!$M35</f>
        <v>#REF!</v>
      </c>
      <c r="I37" s="261"/>
      <c r="J37" s="351" t="s">
        <v>139</v>
      </c>
      <c r="K37" s="242"/>
      <c r="L37" s="166" t="e">
        <f t="shared" si="3"/>
        <v>#REF!</v>
      </c>
      <c r="M37" s="262"/>
      <c r="N37" s="175"/>
      <c r="O37" s="321" t="e">
        <f t="shared" si="4"/>
        <v>#REF!</v>
      </c>
      <c r="P37" s="311"/>
      <c r="Q37" s="311"/>
    </row>
    <row r="38" spans="1:17" s="49" customFormat="1" ht="16.95" customHeight="1">
      <c r="A38"/>
      <c r="B38" s="115"/>
      <c r="C38" s="59">
        <v>4204</v>
      </c>
      <c r="D38" s="60" t="s">
        <v>26</v>
      </c>
      <c r="E38" s="57"/>
      <c r="F38" s="159">
        <v>650</v>
      </c>
      <c r="G38" s="58"/>
      <c r="H38" s="166" t="e">
        <f>'[1]Budget-Forecast Comparison'!$M36</f>
        <v>#REF!</v>
      </c>
      <c r="I38" s="261"/>
      <c r="J38" s="351" t="s">
        <v>139</v>
      </c>
      <c r="K38" s="242"/>
      <c r="L38" s="166" t="e">
        <f t="shared" si="3"/>
        <v>#REF!</v>
      </c>
      <c r="M38" s="262"/>
      <c r="N38" s="175"/>
      <c r="O38" s="321" t="e">
        <f t="shared" si="4"/>
        <v>#REF!</v>
      </c>
      <c r="P38" s="311"/>
      <c r="Q38" s="311"/>
    </row>
    <row r="39" spans="1:17" s="49" customFormat="1" ht="16.95" customHeight="1">
      <c r="A39"/>
      <c r="B39" s="115"/>
      <c r="C39" s="59" t="s">
        <v>75</v>
      </c>
      <c r="D39" s="60" t="s">
        <v>78</v>
      </c>
      <c r="E39" s="57"/>
      <c r="F39" s="159">
        <v>200</v>
      </c>
      <c r="G39" s="58"/>
      <c r="H39" s="166" t="e">
        <f>'[1]Budget-Forecast Comparison'!$M37</f>
        <v>#REF!</v>
      </c>
      <c r="I39" s="261"/>
      <c r="J39" s="351" t="s">
        <v>139</v>
      </c>
      <c r="K39" s="242"/>
      <c r="L39" s="166" t="e">
        <f t="shared" si="3"/>
        <v>#REF!</v>
      </c>
      <c r="M39" s="262"/>
      <c r="N39" s="175"/>
      <c r="O39" s="321" t="e">
        <f t="shared" si="4"/>
        <v>#REF!</v>
      </c>
      <c r="P39" s="311"/>
      <c r="Q39" s="311"/>
    </row>
    <row r="40" spans="1:17" s="49" customFormat="1" ht="16.95" customHeight="1">
      <c r="A40"/>
      <c r="B40" s="115"/>
      <c r="C40" s="59">
        <v>4207</v>
      </c>
      <c r="D40" s="60" t="s">
        <v>27</v>
      </c>
      <c r="E40" s="54"/>
      <c r="F40" s="159">
        <v>350</v>
      </c>
      <c r="G40" s="58"/>
      <c r="H40" s="166" t="e">
        <f>'[1]Budget-Forecast Comparison'!$M38</f>
        <v>#REF!</v>
      </c>
      <c r="I40" s="261"/>
      <c r="J40" s="351" t="s">
        <v>139</v>
      </c>
      <c r="K40" s="242"/>
      <c r="L40" s="166" t="e">
        <f t="shared" si="3"/>
        <v>#REF!</v>
      </c>
      <c r="M40" s="262"/>
      <c r="N40" s="175"/>
      <c r="O40" s="321" t="e">
        <f t="shared" si="4"/>
        <v>#REF!</v>
      </c>
      <c r="P40" s="311"/>
      <c r="Q40" s="311"/>
    </row>
    <row r="41" spans="1:17" s="49" customFormat="1" ht="16.95" customHeight="1">
      <c r="A41"/>
      <c r="B41" s="115"/>
      <c r="C41" s="59">
        <v>4210</v>
      </c>
      <c r="D41" s="60" t="s">
        <v>28</v>
      </c>
      <c r="E41" s="54"/>
      <c r="F41" s="159">
        <v>1500</v>
      </c>
      <c r="G41" s="58"/>
      <c r="H41" s="166" t="e">
        <f>'[1]Budget-Forecast Comparison'!$M40</f>
        <v>#REF!</v>
      </c>
      <c r="I41" s="261"/>
      <c r="J41" s="351" t="s">
        <v>139</v>
      </c>
      <c r="K41" s="242"/>
      <c r="L41" s="166" t="e">
        <f t="shared" si="3"/>
        <v>#REF!</v>
      </c>
      <c r="M41" s="262"/>
      <c r="N41" s="175"/>
      <c r="O41" s="321" t="e">
        <f t="shared" si="4"/>
        <v>#REF!</v>
      </c>
      <c r="P41" s="311"/>
      <c r="Q41" s="311"/>
    </row>
    <row r="42" spans="1:17" s="49" customFormat="1" ht="16.95" customHeight="1">
      <c r="A42"/>
      <c r="B42" s="115"/>
      <c r="C42" s="59">
        <v>4212</v>
      </c>
      <c r="D42" s="60" t="s">
        <v>29</v>
      </c>
      <c r="E42" s="54"/>
      <c r="F42" s="159">
        <v>200</v>
      </c>
      <c r="G42" s="58"/>
      <c r="H42" s="166" t="e">
        <f>'[1]Budget-Forecast Comparison'!$M41</f>
        <v>#REF!</v>
      </c>
      <c r="I42" s="261"/>
      <c r="J42" s="352"/>
      <c r="K42" s="242"/>
      <c r="L42" s="166" t="e">
        <f t="shared" si="3"/>
        <v>#REF!</v>
      </c>
      <c r="M42" s="262"/>
      <c r="N42" s="175"/>
      <c r="O42" s="321" t="e">
        <f t="shared" si="4"/>
        <v>#REF!</v>
      </c>
      <c r="P42" s="311" t="s">
        <v>30</v>
      </c>
      <c r="Q42" s="311"/>
    </row>
    <row r="43" spans="1:17" s="49" customFormat="1" ht="16.95" customHeight="1">
      <c r="A43"/>
      <c r="B43" s="115"/>
      <c r="C43" s="344" t="s">
        <v>133</v>
      </c>
      <c r="D43" s="334" t="s">
        <v>134</v>
      </c>
      <c r="E43" s="54"/>
      <c r="F43" s="159">
        <v>2800</v>
      </c>
      <c r="G43" s="58"/>
      <c r="H43" s="166">
        <v>0</v>
      </c>
      <c r="I43" s="261"/>
      <c r="J43" s="351" t="s">
        <v>139</v>
      </c>
      <c r="K43" s="242"/>
      <c r="L43" s="166">
        <v>0</v>
      </c>
      <c r="M43" s="262"/>
      <c r="N43" s="175"/>
      <c r="O43" s="321">
        <f t="shared" si="4"/>
        <v>0</v>
      </c>
      <c r="P43" s="311"/>
      <c r="Q43" s="311"/>
    </row>
    <row r="44" spans="1:17" s="49" customFormat="1" ht="16.95" customHeight="1">
      <c r="A44"/>
      <c r="B44" s="115"/>
      <c r="C44" s="59">
        <v>4215</v>
      </c>
      <c r="D44" s="60" t="s">
        <v>31</v>
      </c>
      <c r="E44" s="54"/>
      <c r="F44" s="159">
        <v>2000</v>
      </c>
      <c r="G44" s="58"/>
      <c r="H44" s="166">
        <v>2000</v>
      </c>
      <c r="I44" s="261"/>
      <c r="J44" s="351" t="s">
        <v>139</v>
      </c>
      <c r="K44" s="242"/>
      <c r="L44" s="166">
        <f t="shared" si="3"/>
        <v>2000</v>
      </c>
      <c r="M44" s="262"/>
      <c r="N44" s="175"/>
      <c r="O44" s="321">
        <f t="shared" si="4"/>
        <v>0</v>
      </c>
      <c r="P44" s="311"/>
      <c r="Q44" s="311"/>
    </row>
    <row r="45" spans="1:17" s="49" customFormat="1" ht="16.95" customHeight="1">
      <c r="A45"/>
      <c r="B45" s="115"/>
      <c r="C45" s="59">
        <v>4206</v>
      </c>
      <c r="D45" s="60" t="s">
        <v>77</v>
      </c>
      <c r="E45" s="54"/>
      <c r="F45" s="159">
        <v>500</v>
      </c>
      <c r="G45" s="58"/>
      <c r="H45" s="166" t="e">
        <f>'[1]Budget-Forecast Comparison'!$M44</f>
        <v>#REF!</v>
      </c>
      <c r="I45" s="261"/>
      <c r="J45" s="351" t="s">
        <v>139</v>
      </c>
      <c r="K45" s="242"/>
      <c r="L45" s="166" t="e">
        <f t="shared" si="3"/>
        <v>#REF!</v>
      </c>
      <c r="M45" s="262"/>
      <c r="N45" s="175"/>
      <c r="O45" s="321" t="e">
        <f t="shared" si="4"/>
        <v>#REF!</v>
      </c>
      <c r="P45" s="311"/>
      <c r="Q45" s="311"/>
    </row>
    <row r="46" spans="1:17" s="49" customFormat="1" ht="16.95" customHeight="1">
      <c r="A46"/>
      <c r="B46" s="115"/>
      <c r="C46" s="52">
        <v>4211</v>
      </c>
      <c r="D46" s="60" t="s">
        <v>79</v>
      </c>
      <c r="E46" s="54"/>
      <c r="F46" s="159">
        <v>200</v>
      </c>
      <c r="G46" s="58"/>
      <c r="H46" s="166" t="e">
        <f>'[1]Budget-Forecast Comparison'!$M45</f>
        <v>#REF!</v>
      </c>
      <c r="I46" s="261"/>
      <c r="J46" s="351" t="s">
        <v>139</v>
      </c>
      <c r="K46" s="242"/>
      <c r="L46" s="166" t="e">
        <f t="shared" si="3"/>
        <v>#REF!</v>
      </c>
      <c r="M46" s="262"/>
      <c r="N46" s="175"/>
      <c r="O46" s="321" t="e">
        <f t="shared" si="4"/>
        <v>#REF!</v>
      </c>
      <c r="P46" s="311"/>
      <c r="Q46" s="311"/>
    </row>
    <row r="47" spans="1:17" s="49" customFormat="1" ht="16.95" customHeight="1">
      <c r="A47"/>
      <c r="B47" s="115"/>
      <c r="C47" s="52">
        <v>4216</v>
      </c>
      <c r="D47" s="60" t="s">
        <v>74</v>
      </c>
      <c r="E47" s="54"/>
      <c r="F47" s="159">
        <v>50</v>
      </c>
      <c r="G47" s="58"/>
      <c r="H47" s="166" t="e">
        <f>'[1]Budget-Forecast Comparison'!$M46</f>
        <v>#REF!</v>
      </c>
      <c r="I47" s="261"/>
      <c r="J47" s="352"/>
      <c r="K47" s="242"/>
      <c r="L47" s="166" t="e">
        <f t="shared" si="3"/>
        <v>#REF!</v>
      </c>
      <c r="M47" s="262"/>
      <c r="N47" s="175"/>
      <c r="O47" s="321" t="e">
        <f t="shared" si="4"/>
        <v>#REF!</v>
      </c>
      <c r="P47" s="311"/>
      <c r="Q47" s="311"/>
    </row>
    <row r="48" spans="1:17" s="49" customFormat="1" ht="16.95" customHeight="1">
      <c r="A48"/>
      <c r="B48" s="115"/>
      <c r="C48" s="52"/>
      <c r="D48" s="60"/>
      <c r="E48" s="54"/>
      <c r="F48" s="144">
        <f>SUM(F35:F47)</f>
        <v>12100</v>
      </c>
      <c r="G48" s="58"/>
      <c r="H48" s="144" t="e">
        <f>SUM(H35:H47)</f>
        <v>#REF!</v>
      </c>
      <c r="I48" s="264"/>
      <c r="J48" s="352"/>
      <c r="K48" s="244"/>
      <c r="L48" s="144" t="e">
        <f>SUM(L35:L47)</f>
        <v>#REF!</v>
      </c>
      <c r="M48" s="263"/>
      <c r="N48" s="175"/>
      <c r="O48" s="144" t="e">
        <f>SUM(O35:O47)</f>
        <v>#REF!</v>
      </c>
      <c r="P48" s="311"/>
      <c r="Q48" s="311"/>
    </row>
    <row r="49" spans="1:17" s="91" customFormat="1" ht="16.95" customHeight="1">
      <c r="A49"/>
      <c r="B49" s="112"/>
      <c r="C49" s="59">
        <v>4401</v>
      </c>
      <c r="D49" s="103" t="s">
        <v>32</v>
      </c>
      <c r="E49" s="104"/>
      <c r="F49" s="151"/>
      <c r="G49" s="44"/>
      <c r="H49" s="151"/>
      <c r="I49" s="274"/>
      <c r="J49" s="352"/>
      <c r="K49" s="241"/>
      <c r="L49" s="151"/>
      <c r="M49" s="274"/>
      <c r="N49" s="176"/>
      <c r="O49" s="151"/>
      <c r="P49" s="310"/>
      <c r="Q49" s="310"/>
    </row>
    <row r="50" spans="1:17" s="49" customFormat="1" ht="16.95" customHeight="1">
      <c r="A50"/>
      <c r="B50" s="115"/>
      <c r="C50" s="59">
        <v>4405</v>
      </c>
      <c r="D50" s="60" t="s">
        <v>33</v>
      </c>
      <c r="E50" s="54"/>
      <c r="F50" s="159">
        <v>50</v>
      </c>
      <c r="G50" s="58"/>
      <c r="H50" s="166" t="e">
        <f>'[1]Budget-Forecast Comparison'!$M49</f>
        <v>#REF!</v>
      </c>
      <c r="I50" s="261"/>
      <c r="J50" s="351" t="s">
        <v>139</v>
      </c>
      <c r="K50" s="245"/>
      <c r="L50" s="166" t="e">
        <f>H50</f>
        <v>#REF!</v>
      </c>
      <c r="M50" s="261"/>
      <c r="N50" s="151"/>
      <c r="O50" s="321" t="e">
        <f t="shared" ref="O50:O51" si="5">L50-H50</f>
        <v>#REF!</v>
      </c>
      <c r="P50" s="311"/>
      <c r="Q50" s="311"/>
    </row>
    <row r="51" spans="1:17" s="49" customFormat="1" ht="16.95" customHeight="1">
      <c r="A51"/>
      <c r="B51" s="115"/>
      <c r="C51" s="52"/>
      <c r="D51" s="60" t="s">
        <v>34</v>
      </c>
      <c r="E51" s="54"/>
      <c r="F51" s="159">
        <v>500</v>
      </c>
      <c r="G51" s="58"/>
      <c r="H51" s="166">
        <v>1000</v>
      </c>
      <c r="I51" s="261"/>
      <c r="J51" s="351" t="s">
        <v>139</v>
      </c>
      <c r="K51" s="245"/>
      <c r="L51" s="166">
        <f>H51</f>
        <v>1000</v>
      </c>
      <c r="M51" s="261"/>
      <c r="N51" s="152"/>
      <c r="O51" s="321">
        <f t="shared" si="5"/>
        <v>0</v>
      </c>
      <c r="P51" s="311"/>
      <c r="Q51" s="311"/>
    </row>
    <row r="52" spans="1:17" s="49" customFormat="1" ht="16.95" customHeight="1">
      <c r="A52"/>
      <c r="B52" s="115"/>
      <c r="C52" s="92"/>
      <c r="D52" s="53"/>
      <c r="E52" s="54"/>
      <c r="F52" s="61">
        <f>SUM(F50:F51)</f>
        <v>550</v>
      </c>
      <c r="G52" s="58"/>
      <c r="H52" s="144" t="e">
        <f>SUM(H50:H51)</f>
        <v>#REF!</v>
      </c>
      <c r="I52" s="264"/>
      <c r="J52"/>
      <c r="K52" s="243"/>
      <c r="L52" s="144" t="e">
        <f t="shared" ref="L52:O52" si="6">SUM(L50:L51)</f>
        <v>#REF!</v>
      </c>
      <c r="M52" s="264"/>
      <c r="N52" s="145"/>
      <c r="O52" s="144" t="e">
        <f t="shared" si="6"/>
        <v>#REF!</v>
      </c>
      <c r="P52" s="311"/>
      <c r="Q52" s="311"/>
    </row>
    <row r="53" spans="1:17" s="91" customFormat="1" ht="16.95" customHeight="1">
      <c r="A53"/>
      <c r="B53" s="112"/>
      <c r="C53" s="59">
        <v>4608</v>
      </c>
      <c r="D53" s="103" t="s">
        <v>35</v>
      </c>
      <c r="E53" s="104"/>
      <c r="F53" s="45"/>
      <c r="G53" s="44"/>
      <c r="H53" s="151"/>
      <c r="I53" s="265"/>
      <c r="J53"/>
      <c r="K53" s="246"/>
      <c r="L53" s="151"/>
      <c r="M53" s="265"/>
      <c r="N53" s="151"/>
      <c r="O53" s="151"/>
      <c r="P53" s="310"/>
      <c r="Q53" s="310"/>
    </row>
    <row r="54" spans="1:17" s="49" customFormat="1" ht="16.95" customHeight="1">
      <c r="A54"/>
      <c r="B54" s="115"/>
      <c r="C54" s="52" t="s">
        <v>75</v>
      </c>
      <c r="D54" s="60" t="s">
        <v>46</v>
      </c>
      <c r="E54" s="54"/>
      <c r="F54" s="159">
        <v>0</v>
      </c>
      <c r="G54" s="58"/>
      <c r="H54" s="166">
        <v>75</v>
      </c>
      <c r="I54" s="261"/>
      <c r="J54"/>
      <c r="K54" s="242"/>
      <c r="L54" s="166">
        <f>H54</f>
        <v>75</v>
      </c>
      <c r="M54" s="262"/>
      <c r="N54" s="175"/>
      <c r="O54" s="321">
        <f t="shared" ref="O54:O55" si="7">L54-H54</f>
        <v>0</v>
      </c>
      <c r="P54" s="311"/>
      <c r="Q54" s="311"/>
    </row>
    <row r="55" spans="1:17" s="49" customFormat="1" ht="16.95" customHeight="1">
      <c r="A55"/>
      <c r="B55" s="115"/>
      <c r="C55" s="52"/>
      <c r="D55" s="53" t="s">
        <v>97</v>
      </c>
      <c r="E55" s="54"/>
      <c r="F55" s="159">
        <v>94</v>
      </c>
      <c r="G55" s="58"/>
      <c r="H55" s="166">
        <v>1250</v>
      </c>
      <c r="I55" s="261"/>
      <c r="J55"/>
      <c r="K55" s="242"/>
      <c r="L55" s="166">
        <f>H55</f>
        <v>1250</v>
      </c>
      <c r="M55" s="262"/>
      <c r="N55" s="175"/>
      <c r="O55" s="321">
        <f t="shared" si="7"/>
        <v>0</v>
      </c>
      <c r="P55" s="311"/>
      <c r="Q55" s="311"/>
    </row>
    <row r="56" spans="1:17" s="49" customFormat="1" ht="16.95" customHeight="1">
      <c r="A56"/>
      <c r="B56" s="115"/>
      <c r="C56" s="52"/>
      <c r="D56" s="53"/>
      <c r="E56" s="54"/>
      <c r="F56" s="144">
        <f>SUM(F54:F55)</f>
        <v>94</v>
      </c>
      <c r="G56" s="58"/>
      <c r="H56" s="144">
        <f>SUM(H54:H55)</f>
        <v>1325</v>
      </c>
      <c r="I56" s="264"/>
      <c r="J56"/>
      <c r="K56" s="243"/>
      <c r="L56" s="144">
        <f t="shared" ref="L56:O56" si="8">SUM(L54:L55)</f>
        <v>1325</v>
      </c>
      <c r="M56" s="264"/>
      <c r="N56" s="145"/>
      <c r="O56" s="144">
        <f t="shared" si="8"/>
        <v>0</v>
      </c>
      <c r="P56" s="311"/>
      <c r="Q56" s="311"/>
    </row>
    <row r="57" spans="1:17" s="49" customFormat="1" ht="16.95" customHeight="1">
      <c r="A57"/>
      <c r="B57" s="115"/>
      <c r="C57" s="52"/>
      <c r="D57" s="63" t="s">
        <v>69</v>
      </c>
      <c r="E57" s="54"/>
      <c r="F57" s="145">
        <f>F56+F52+F48+F33+F11</f>
        <v>39003</v>
      </c>
      <c r="G57" s="58"/>
      <c r="H57" s="145" t="e">
        <f>H56+H52+H48+H33+H11</f>
        <v>#REF!</v>
      </c>
      <c r="I57" s="264"/>
      <c r="J57"/>
      <c r="K57" s="243"/>
      <c r="L57" s="145" t="e">
        <f>L56+L52+L48+L33+L11</f>
        <v>#REF!</v>
      </c>
      <c r="M57" s="264"/>
      <c r="N57" s="145"/>
      <c r="O57" s="145" t="e">
        <f>O56+O52+O48+O33+O11</f>
        <v>#REF!</v>
      </c>
      <c r="P57" s="311"/>
      <c r="Q57" s="311"/>
    </row>
    <row r="58" spans="1:17" s="49" customFormat="1" ht="15" customHeight="1" thickBot="1">
      <c r="A58"/>
      <c r="B58" s="122"/>
      <c r="C58" s="123"/>
      <c r="D58" s="124"/>
      <c r="E58" s="125"/>
      <c r="F58" s="153"/>
      <c r="G58" s="126"/>
      <c r="H58" s="153"/>
      <c r="I58" s="278"/>
      <c r="J58"/>
      <c r="K58" s="247"/>
      <c r="L58" s="153"/>
      <c r="M58" s="295"/>
      <c r="N58" s="175"/>
      <c r="O58" s="145"/>
      <c r="P58" s="311"/>
      <c r="Q58" s="311"/>
    </row>
    <row r="59" spans="1:17" s="49" customFormat="1" ht="7.95" customHeight="1" thickTop="1">
      <c r="A59"/>
      <c r="C59" s="67"/>
      <c r="D59" s="51"/>
      <c r="E59" s="51"/>
      <c r="F59" s="154"/>
      <c r="G59" s="56"/>
      <c r="H59" s="154"/>
      <c r="I59" s="154"/>
      <c r="J59"/>
      <c r="K59" s="154"/>
      <c r="L59" s="50"/>
      <c r="M59" s="154"/>
      <c r="N59" s="175"/>
      <c r="O59" s="325"/>
      <c r="P59" s="311"/>
      <c r="Q59" s="311"/>
    </row>
    <row r="60" spans="1:17" s="49" customFormat="1" ht="7.95" customHeight="1" thickBot="1">
      <c r="A60"/>
      <c r="B60" s="129"/>
      <c r="C60" s="130"/>
      <c r="D60" s="128"/>
      <c r="E60" s="128"/>
      <c r="F60" s="132"/>
      <c r="G60" s="127"/>
      <c r="H60" s="155"/>
      <c r="I60" s="155"/>
      <c r="J60"/>
      <c r="K60" s="176"/>
      <c r="L60" s="132"/>
      <c r="M60" s="155"/>
      <c r="N60" s="175"/>
      <c r="O60" s="326"/>
      <c r="P60" s="311"/>
      <c r="Q60" s="311"/>
    </row>
    <row r="61" spans="1:17" s="49" customFormat="1" ht="15" customHeight="1" thickTop="1">
      <c r="A61"/>
      <c r="B61" s="116"/>
      <c r="C61" s="117"/>
      <c r="D61" s="118"/>
      <c r="E61" s="119"/>
      <c r="F61" s="156"/>
      <c r="G61" s="120"/>
      <c r="H61" s="156"/>
      <c r="I61" s="272"/>
      <c r="J61"/>
      <c r="K61" s="280"/>
      <c r="L61" s="156"/>
      <c r="M61" s="296"/>
      <c r="N61" s="175"/>
      <c r="O61" s="145"/>
      <c r="P61" s="311"/>
      <c r="Q61" s="311"/>
    </row>
    <row r="62" spans="1:17" s="49" customFormat="1" ht="16.95" customHeight="1">
      <c r="A62"/>
      <c r="B62" s="115"/>
      <c r="C62" s="52"/>
      <c r="D62" s="63" t="s">
        <v>70</v>
      </c>
      <c r="E62" s="54"/>
      <c r="F62" s="145">
        <f>F57</f>
        <v>39003</v>
      </c>
      <c r="G62" s="58"/>
      <c r="H62" s="145" t="e">
        <f>H57</f>
        <v>#REF!</v>
      </c>
      <c r="I62" s="264"/>
      <c r="J62"/>
      <c r="K62" s="244"/>
      <c r="L62" s="145" t="e">
        <f>H62</f>
        <v>#REF!</v>
      </c>
      <c r="M62" s="264"/>
      <c r="N62" s="145"/>
      <c r="O62" s="145" t="e">
        <f>O57</f>
        <v>#REF!</v>
      </c>
      <c r="P62" s="311"/>
      <c r="Q62" s="311"/>
    </row>
    <row r="63" spans="1:17" s="91" customFormat="1" ht="16.95" customHeight="1">
      <c r="A63"/>
      <c r="B63" s="112"/>
      <c r="C63" s="92"/>
      <c r="D63" s="103" t="s">
        <v>36</v>
      </c>
      <c r="E63" s="104"/>
      <c r="F63" s="151"/>
      <c r="G63" s="44"/>
      <c r="H63" s="151"/>
      <c r="I63" s="265"/>
      <c r="J63"/>
      <c r="K63" s="241"/>
      <c r="L63" s="151"/>
      <c r="M63" s="274"/>
      <c r="N63" s="174"/>
      <c r="O63" s="151"/>
      <c r="P63" s="310"/>
      <c r="Q63" s="310"/>
    </row>
    <row r="64" spans="1:17" s="49" customFormat="1" ht="16.95" customHeight="1">
      <c r="A64"/>
      <c r="B64" s="115"/>
      <c r="C64" s="59">
        <v>4301</v>
      </c>
      <c r="D64" s="60" t="s">
        <v>37</v>
      </c>
      <c r="E64" s="54"/>
      <c r="F64" s="159">
        <v>2683</v>
      </c>
      <c r="G64" s="58"/>
      <c r="H64" s="166" t="e">
        <f>'[1]Budget-Forecast Comparison'!$M63</f>
        <v>#REF!</v>
      </c>
      <c r="I64" s="261"/>
      <c r="J64"/>
      <c r="K64" s="242"/>
      <c r="L64" s="166" t="e">
        <f t="shared" ref="L64:L75" si="9">H64</f>
        <v>#REF!</v>
      </c>
      <c r="M64" s="262"/>
      <c r="N64" s="175"/>
      <c r="O64" s="321" t="e">
        <f t="shared" ref="O64:O75" si="10">L64-H64</f>
        <v>#REF!</v>
      </c>
      <c r="P64" s="311"/>
      <c r="Q64" s="311"/>
    </row>
    <row r="65" spans="1:17" s="49" customFormat="1" ht="16.95" customHeight="1">
      <c r="A65"/>
      <c r="B65" s="115"/>
      <c r="C65" s="59">
        <v>4302</v>
      </c>
      <c r="D65" s="60" t="s">
        <v>38</v>
      </c>
      <c r="E65" s="54"/>
      <c r="F65" s="159">
        <v>71</v>
      </c>
      <c r="G65" s="58"/>
      <c r="H65" s="166">
        <v>160</v>
      </c>
      <c r="I65" s="261"/>
      <c r="J65"/>
      <c r="K65" s="242"/>
      <c r="L65" s="166">
        <f t="shared" si="9"/>
        <v>160</v>
      </c>
      <c r="M65" s="262"/>
      <c r="N65" s="175"/>
      <c r="O65" s="321">
        <f t="shared" si="10"/>
        <v>0</v>
      </c>
      <c r="P65" s="311"/>
      <c r="Q65" s="311"/>
    </row>
    <row r="66" spans="1:17" s="49" customFormat="1" ht="16.95" customHeight="1">
      <c r="A66"/>
      <c r="B66" s="115"/>
      <c r="C66" s="59">
        <v>4303</v>
      </c>
      <c r="D66" s="60" t="s">
        <v>47</v>
      </c>
      <c r="E66" s="54"/>
      <c r="F66" s="159">
        <v>0</v>
      </c>
      <c r="G66" s="58"/>
      <c r="H66" s="166">
        <v>385</v>
      </c>
      <c r="I66" s="261"/>
      <c r="J66"/>
      <c r="K66" s="242"/>
      <c r="L66" s="166">
        <f t="shared" si="9"/>
        <v>385</v>
      </c>
      <c r="M66" s="262"/>
      <c r="N66" s="175"/>
      <c r="O66" s="321">
        <f t="shared" si="10"/>
        <v>0</v>
      </c>
      <c r="P66" s="311"/>
      <c r="Q66" s="311"/>
    </row>
    <row r="67" spans="1:17" s="49" customFormat="1" ht="16.95" customHeight="1">
      <c r="A67"/>
      <c r="B67" s="115"/>
      <c r="C67" s="59">
        <v>4304</v>
      </c>
      <c r="D67" s="60" t="s">
        <v>39</v>
      </c>
      <c r="E67" s="54"/>
      <c r="F67" s="159">
        <v>1500</v>
      </c>
      <c r="G67" s="58"/>
      <c r="H67" s="166" t="e">
        <f>'[1]Budget-Forecast Comparison'!$M66</f>
        <v>#REF!</v>
      </c>
      <c r="I67" s="261"/>
      <c r="J67"/>
      <c r="K67" s="242"/>
      <c r="L67" s="166" t="e">
        <f t="shared" si="9"/>
        <v>#REF!</v>
      </c>
      <c r="M67" s="262"/>
      <c r="N67" s="175"/>
      <c r="O67" s="321" t="e">
        <f t="shared" si="10"/>
        <v>#REF!</v>
      </c>
      <c r="P67" s="311"/>
      <c r="Q67" s="311"/>
    </row>
    <row r="68" spans="1:17" s="49" customFormat="1" ht="16.95" customHeight="1">
      <c r="A68"/>
      <c r="B68" s="115"/>
      <c r="C68" s="59">
        <v>4305</v>
      </c>
      <c r="D68" s="60" t="s">
        <v>40</v>
      </c>
      <c r="E68" s="54"/>
      <c r="F68" s="159">
        <v>0</v>
      </c>
      <c r="G68" s="58"/>
      <c r="H68" s="167">
        <v>85</v>
      </c>
      <c r="I68" s="261"/>
      <c r="J68"/>
      <c r="K68" s="242"/>
      <c r="L68" s="167">
        <f t="shared" si="9"/>
        <v>85</v>
      </c>
      <c r="M68" s="262"/>
      <c r="N68" s="175"/>
      <c r="O68" s="321">
        <f t="shared" si="10"/>
        <v>0</v>
      </c>
      <c r="P68" s="311"/>
      <c r="Q68" s="311"/>
    </row>
    <row r="69" spans="1:17" s="49" customFormat="1" ht="16.95" customHeight="1">
      <c r="A69"/>
      <c r="B69" s="115"/>
      <c r="C69" s="59" t="s">
        <v>75</v>
      </c>
      <c r="D69" s="60" t="s">
        <v>107</v>
      </c>
      <c r="E69" s="54"/>
      <c r="F69" s="159">
        <v>0</v>
      </c>
      <c r="G69" s="58"/>
      <c r="H69" s="332">
        <v>3000</v>
      </c>
      <c r="I69" s="261"/>
      <c r="J69"/>
      <c r="K69" s="242"/>
      <c r="L69" s="332">
        <f t="shared" si="9"/>
        <v>3000</v>
      </c>
      <c r="M69" s="263"/>
      <c r="N69" s="175"/>
      <c r="O69" s="321">
        <f t="shared" si="10"/>
        <v>0</v>
      </c>
      <c r="P69" s="311"/>
      <c r="Q69" s="311"/>
    </row>
    <row r="70" spans="1:17" s="49" customFormat="1" ht="16.95" customHeight="1">
      <c r="A70"/>
      <c r="B70" s="115"/>
      <c r="C70" s="59">
        <v>4307</v>
      </c>
      <c r="D70" s="60" t="s">
        <v>55</v>
      </c>
      <c r="E70" s="54"/>
      <c r="F70" s="159">
        <v>5641</v>
      </c>
      <c r="G70" s="58"/>
      <c r="H70" s="166">
        <v>500</v>
      </c>
      <c r="I70" s="261"/>
      <c r="J70"/>
      <c r="K70" s="242"/>
      <c r="L70" s="166">
        <f t="shared" si="9"/>
        <v>500</v>
      </c>
      <c r="M70" s="262"/>
      <c r="N70" s="175"/>
      <c r="O70" s="321">
        <f t="shared" si="10"/>
        <v>0</v>
      </c>
      <c r="P70" s="311"/>
      <c r="Q70" s="311"/>
    </row>
    <row r="71" spans="1:17" s="49" customFormat="1" ht="16.95" customHeight="1">
      <c r="A71"/>
      <c r="B71" s="115"/>
      <c r="C71" s="59">
        <v>4308</v>
      </c>
      <c r="D71" s="60" t="s">
        <v>104</v>
      </c>
      <c r="E71" s="54"/>
      <c r="F71" s="159">
        <v>964</v>
      </c>
      <c r="G71" s="58"/>
      <c r="H71" s="166">
        <v>1750</v>
      </c>
      <c r="I71" s="261"/>
      <c r="J71"/>
      <c r="K71" s="242"/>
      <c r="L71" s="336">
        <v>3500</v>
      </c>
      <c r="M71" s="262"/>
      <c r="N71" s="175"/>
      <c r="O71" s="321">
        <f t="shared" si="10"/>
        <v>1750</v>
      </c>
      <c r="P71" s="311"/>
      <c r="Q71" s="311"/>
    </row>
    <row r="72" spans="1:17" s="49" customFormat="1" ht="16.95" customHeight="1">
      <c r="A72"/>
      <c r="B72" s="115"/>
      <c r="C72" s="59">
        <v>4309</v>
      </c>
      <c r="D72" s="60" t="s">
        <v>84</v>
      </c>
      <c r="E72" s="54"/>
      <c r="F72" s="159">
        <v>293</v>
      </c>
      <c r="G72" s="58"/>
      <c r="H72" s="166">
        <v>300</v>
      </c>
      <c r="I72" s="261"/>
      <c r="J72"/>
      <c r="K72" s="242"/>
      <c r="L72" s="166">
        <f t="shared" si="9"/>
        <v>300</v>
      </c>
      <c r="M72" s="262"/>
      <c r="N72" s="175"/>
      <c r="O72" s="321">
        <f t="shared" si="10"/>
        <v>0</v>
      </c>
      <c r="P72" s="311"/>
      <c r="Q72" s="311"/>
    </row>
    <row r="73" spans="1:17" s="49" customFormat="1" ht="16.95" customHeight="1">
      <c r="A73"/>
      <c r="B73" s="115"/>
      <c r="C73" s="59">
        <v>4310</v>
      </c>
      <c r="D73" s="60" t="s">
        <v>56</v>
      </c>
      <c r="E73" s="54"/>
      <c r="F73" s="159">
        <v>88</v>
      </c>
      <c r="G73" s="58"/>
      <c r="H73" s="166">
        <v>250</v>
      </c>
      <c r="I73" s="261"/>
      <c r="J73"/>
      <c r="K73" s="242"/>
      <c r="L73" s="166">
        <f t="shared" si="9"/>
        <v>250</v>
      </c>
      <c r="M73" s="262"/>
      <c r="N73" s="175"/>
      <c r="O73" s="321">
        <f t="shared" si="10"/>
        <v>0</v>
      </c>
      <c r="P73" s="311"/>
      <c r="Q73" s="311"/>
    </row>
    <row r="74" spans="1:17" s="49" customFormat="1" ht="16.95" customHeight="1">
      <c r="A74"/>
      <c r="B74" s="115"/>
      <c r="C74" s="59">
        <v>4312</v>
      </c>
      <c r="D74" s="334" t="s">
        <v>136</v>
      </c>
      <c r="E74" s="54"/>
      <c r="F74" s="159">
        <v>728</v>
      </c>
      <c r="G74" s="58"/>
      <c r="H74" s="167">
        <v>50</v>
      </c>
      <c r="I74" s="261"/>
      <c r="J74"/>
      <c r="K74" s="242"/>
      <c r="L74" s="348">
        <v>1000</v>
      </c>
      <c r="M74" s="262"/>
      <c r="N74" s="175"/>
      <c r="O74" s="321">
        <f t="shared" si="10"/>
        <v>950</v>
      </c>
      <c r="P74" s="311"/>
      <c r="Q74" s="311"/>
    </row>
    <row r="75" spans="1:17" s="49" customFormat="1" ht="16.95" customHeight="1">
      <c r="A75"/>
      <c r="B75" s="115"/>
      <c r="C75" s="345" t="s">
        <v>133</v>
      </c>
      <c r="D75" s="53" t="s">
        <v>103</v>
      </c>
      <c r="E75" s="54"/>
      <c r="F75" s="161">
        <v>0</v>
      </c>
      <c r="G75" s="58"/>
      <c r="H75" s="167">
        <v>650</v>
      </c>
      <c r="I75" s="261"/>
      <c r="J75"/>
      <c r="K75" s="242"/>
      <c r="L75" s="167">
        <f t="shared" si="9"/>
        <v>650</v>
      </c>
      <c r="M75" s="262"/>
      <c r="N75" s="175"/>
      <c r="O75" s="321">
        <f t="shared" si="10"/>
        <v>0</v>
      </c>
      <c r="P75" s="311"/>
      <c r="Q75" s="311"/>
    </row>
    <row r="76" spans="1:17" s="49" customFormat="1" ht="16.95" customHeight="1">
      <c r="A76"/>
      <c r="B76" s="115"/>
      <c r="C76" s="52"/>
      <c r="D76" s="53"/>
      <c r="E76" s="54"/>
      <c r="F76" s="144">
        <f>SUM(F64:F75)</f>
        <v>11968</v>
      </c>
      <c r="G76" s="58"/>
      <c r="H76" s="144" t="e">
        <f>SUM(H64:H75)</f>
        <v>#REF!</v>
      </c>
      <c r="I76" s="264"/>
      <c r="J76"/>
      <c r="K76" s="243"/>
      <c r="L76" s="144" t="e">
        <f>SUM(L64:L75)</f>
        <v>#REF!</v>
      </c>
      <c r="M76" s="264"/>
      <c r="N76" s="145"/>
      <c r="O76" s="144" t="e">
        <f>SUM(O64:O75)</f>
        <v>#REF!</v>
      </c>
      <c r="P76" s="144">
        <f>SUM(P64:P75)</f>
        <v>0</v>
      </c>
      <c r="Q76" s="311"/>
    </row>
    <row r="77" spans="1:17" s="49" customFormat="1" ht="16.95" customHeight="1">
      <c r="A77"/>
      <c r="B77" s="115"/>
      <c r="C77" s="59"/>
      <c r="D77" s="103" t="s">
        <v>90</v>
      </c>
      <c r="E77" s="54"/>
      <c r="F77" s="143"/>
      <c r="G77" s="58"/>
      <c r="H77" s="152"/>
      <c r="I77" s="261"/>
      <c r="J77"/>
      <c r="K77" s="242"/>
      <c r="L77" s="152"/>
      <c r="M77" s="262"/>
      <c r="N77" s="175"/>
      <c r="O77" s="152"/>
      <c r="P77" s="311"/>
      <c r="Q77" s="311"/>
    </row>
    <row r="78" spans="1:17" s="49" customFormat="1" ht="16.95" customHeight="1">
      <c r="A78"/>
      <c r="B78" s="115"/>
      <c r="C78" s="59" t="s">
        <v>75</v>
      </c>
      <c r="D78" s="335" t="s">
        <v>91</v>
      </c>
      <c r="E78" s="54"/>
      <c r="F78" s="159">
        <v>0</v>
      </c>
      <c r="G78" s="58"/>
      <c r="H78" s="333">
        <v>70000</v>
      </c>
      <c r="I78" s="273"/>
      <c r="J78"/>
      <c r="K78" s="248"/>
      <c r="L78" s="336">
        <v>65000</v>
      </c>
      <c r="M78" s="263"/>
      <c r="N78" s="175"/>
      <c r="O78" s="321">
        <f t="shared" ref="O78:O83" si="11">L78-H78</f>
        <v>-5000</v>
      </c>
      <c r="P78" s="311"/>
      <c r="Q78" s="311"/>
    </row>
    <row r="79" spans="1:17" s="49" customFormat="1" ht="16.95" customHeight="1">
      <c r="A79"/>
      <c r="B79" s="115"/>
      <c r="C79" s="59">
        <v>4313</v>
      </c>
      <c r="D79" s="335" t="s">
        <v>85</v>
      </c>
      <c r="E79" s="54"/>
      <c r="F79" s="159">
        <v>1920</v>
      </c>
      <c r="G79" s="58"/>
      <c r="H79" s="332">
        <v>0</v>
      </c>
      <c r="I79" s="273"/>
      <c r="J79"/>
      <c r="K79" s="248"/>
      <c r="L79" s="336">
        <v>5000</v>
      </c>
      <c r="M79" s="263"/>
      <c r="N79" s="175"/>
      <c r="O79" s="321">
        <f t="shared" si="11"/>
        <v>5000</v>
      </c>
      <c r="P79" s="311"/>
      <c r="Q79" s="311"/>
    </row>
    <row r="80" spans="1:17" s="49" customFormat="1" ht="16.95" customHeight="1">
      <c r="A80"/>
      <c r="B80" s="115"/>
      <c r="C80" s="59">
        <v>4314</v>
      </c>
      <c r="D80" s="335" t="s">
        <v>86</v>
      </c>
      <c r="E80" s="54"/>
      <c r="F80" s="159">
        <v>0</v>
      </c>
      <c r="G80" s="58"/>
      <c r="H80" s="332">
        <v>4650</v>
      </c>
      <c r="I80" s="261"/>
      <c r="J80"/>
      <c r="K80" s="242"/>
      <c r="L80" s="332">
        <f>H80</f>
        <v>4650</v>
      </c>
      <c r="M80" s="263"/>
      <c r="N80" s="175"/>
      <c r="O80" s="321">
        <f t="shared" si="11"/>
        <v>0</v>
      </c>
      <c r="P80" s="311"/>
      <c r="Q80" s="311"/>
    </row>
    <row r="81" spans="1:17" s="49" customFormat="1" ht="16.95" customHeight="1">
      <c r="A81"/>
      <c r="B81" s="115"/>
      <c r="C81" s="59">
        <v>4315</v>
      </c>
      <c r="D81" s="335" t="s">
        <v>135</v>
      </c>
      <c r="E81" s="54"/>
      <c r="F81" s="159">
        <v>1505</v>
      </c>
      <c r="G81" s="58"/>
      <c r="H81" s="332">
        <v>3850</v>
      </c>
      <c r="I81" s="261"/>
      <c r="J81"/>
      <c r="K81" s="242"/>
      <c r="L81" s="336">
        <v>3600</v>
      </c>
      <c r="M81" s="263"/>
      <c r="N81" s="175"/>
      <c r="O81" s="321">
        <f t="shared" si="11"/>
        <v>-250</v>
      </c>
      <c r="P81" s="311"/>
      <c r="Q81" s="311"/>
    </row>
    <row r="82" spans="1:17" s="49" customFormat="1" ht="16.95" customHeight="1">
      <c r="A82" s="347"/>
      <c r="B82" s="115"/>
      <c r="C82" s="344" t="s">
        <v>133</v>
      </c>
      <c r="D82" s="356" t="s">
        <v>140</v>
      </c>
      <c r="E82" s="54"/>
      <c r="F82" s="159"/>
      <c r="G82" s="152"/>
      <c r="H82" s="332">
        <v>0</v>
      </c>
      <c r="I82" s="261"/>
      <c r="J82"/>
      <c r="K82" s="242"/>
      <c r="L82" s="336">
        <v>5000</v>
      </c>
      <c r="M82" s="262"/>
      <c r="N82" s="175"/>
      <c r="O82" s="321">
        <f t="shared" si="11"/>
        <v>5000</v>
      </c>
      <c r="P82" s="311"/>
      <c r="Q82" s="311"/>
    </row>
    <row r="83" spans="1:17" s="49" customFormat="1" ht="16.95" customHeight="1">
      <c r="A83"/>
      <c r="B83" s="115"/>
      <c r="C83" s="59"/>
      <c r="D83" s="335" t="s">
        <v>109</v>
      </c>
      <c r="E83" s="54"/>
      <c r="F83" s="159">
        <v>0</v>
      </c>
      <c r="G83" s="58"/>
      <c r="H83" s="336">
        <v>8084.7</v>
      </c>
      <c r="I83" s="261"/>
      <c r="J83"/>
      <c r="K83" s="242"/>
      <c r="L83" s="336">
        <v>4039.75</v>
      </c>
      <c r="M83" s="263"/>
      <c r="N83" s="207"/>
      <c r="O83" s="321">
        <f t="shared" si="11"/>
        <v>-4044.95</v>
      </c>
      <c r="P83" s="311"/>
      <c r="Q83" s="207"/>
    </row>
    <row r="84" spans="1:17" s="49" customFormat="1" ht="10.050000000000001" customHeight="1">
      <c r="A84"/>
      <c r="B84" s="115"/>
      <c r="C84" s="59"/>
      <c r="D84" s="60"/>
      <c r="E84" s="54"/>
      <c r="F84" s="143"/>
      <c r="G84" s="58"/>
      <c r="H84" s="143"/>
      <c r="I84" s="261"/>
      <c r="J84"/>
      <c r="K84" s="242"/>
      <c r="L84" s="143"/>
      <c r="M84" s="262"/>
      <c r="N84" s="175"/>
      <c r="O84" s="143"/>
      <c r="P84" s="311"/>
      <c r="Q84" s="311"/>
    </row>
    <row r="85" spans="1:17" s="49" customFormat="1" ht="16.95" customHeight="1">
      <c r="A85"/>
      <c r="B85" s="115"/>
      <c r="C85" s="64"/>
      <c r="D85" s="65"/>
      <c r="E85" s="54"/>
      <c r="F85" s="144">
        <f>SUM(F78:F84)</f>
        <v>3425</v>
      </c>
      <c r="G85" s="58"/>
      <c r="H85" s="144">
        <f t="shared" ref="H85:O85" si="12">SUM(H78:H84)</f>
        <v>86584.7</v>
      </c>
      <c r="I85" s="264"/>
      <c r="J85"/>
      <c r="K85" s="244"/>
      <c r="L85" s="144">
        <f t="shared" si="12"/>
        <v>87289.75</v>
      </c>
      <c r="M85" s="263"/>
      <c r="N85" s="175"/>
      <c r="O85" s="144">
        <f t="shared" si="12"/>
        <v>705.05000000000018</v>
      </c>
      <c r="P85" s="311"/>
      <c r="Q85" s="311"/>
    </row>
    <row r="86" spans="1:17" s="49" customFormat="1" ht="4.95" customHeight="1">
      <c r="A86"/>
      <c r="B86" s="115"/>
      <c r="C86" s="52"/>
      <c r="D86" s="66"/>
      <c r="E86" s="54"/>
      <c r="F86" s="145"/>
      <c r="G86" s="62"/>
      <c r="H86" s="145"/>
      <c r="I86" s="264"/>
      <c r="J86"/>
      <c r="K86" s="244"/>
      <c r="L86" s="145"/>
      <c r="M86" s="263"/>
      <c r="N86" s="176"/>
      <c r="O86" s="145"/>
      <c r="P86" s="311"/>
      <c r="Q86" s="311"/>
    </row>
    <row r="87" spans="1:17" s="49" customFormat="1" ht="16.95" customHeight="1">
      <c r="A87"/>
      <c r="B87" s="115"/>
      <c r="C87" s="59">
        <v>4800</v>
      </c>
      <c r="D87" s="334" t="s">
        <v>53</v>
      </c>
      <c r="E87" s="54"/>
      <c r="F87" s="162">
        <v>96</v>
      </c>
      <c r="G87" s="58"/>
      <c r="H87" s="170">
        <v>1000</v>
      </c>
      <c r="I87" s="261"/>
      <c r="J87"/>
      <c r="K87" s="242"/>
      <c r="L87" s="170">
        <v>500</v>
      </c>
      <c r="M87" s="262"/>
      <c r="N87" s="175"/>
      <c r="O87" s="321">
        <f>L87-H87</f>
        <v>-500</v>
      </c>
      <c r="P87" s="311"/>
      <c r="Q87" s="311"/>
    </row>
    <row r="88" spans="1:17" s="1" customFormat="1" ht="4.95" customHeight="1" thickBot="1">
      <c r="A88"/>
      <c r="B88" s="21"/>
      <c r="C88" s="8"/>
      <c r="D88" s="7"/>
      <c r="E88" s="7"/>
      <c r="F88" s="17"/>
      <c r="G88" s="17"/>
      <c r="H88" s="171"/>
      <c r="I88" s="274"/>
      <c r="J88"/>
      <c r="K88" s="241"/>
      <c r="L88" s="146"/>
      <c r="M88" s="274"/>
      <c r="N88" s="174"/>
      <c r="O88" s="174"/>
      <c r="P88" s="309"/>
      <c r="Q88" s="309"/>
    </row>
    <row r="89" spans="1:17" s="49" customFormat="1" ht="16.05" customHeight="1" thickBot="1">
      <c r="A89"/>
      <c r="B89" s="115"/>
      <c r="C89" s="67"/>
      <c r="D89" s="9" t="s">
        <v>99</v>
      </c>
      <c r="E89" s="68"/>
      <c r="F89" s="69">
        <f>SUM(F87+F85+F76+F56+F52+F48+F33+F11)</f>
        <v>54492</v>
      </c>
      <c r="G89" s="56"/>
      <c r="H89" s="147" t="e">
        <f>SUM(H87+H85+H76+H56+H52+H48+H33+H11)</f>
        <v>#REF!</v>
      </c>
      <c r="I89" s="263"/>
      <c r="J89"/>
      <c r="K89" s="244"/>
      <c r="L89" s="147" t="e">
        <f>SUM(L87+L85+L76+L56+L52+L48+L33+L11)</f>
        <v>#REF!</v>
      </c>
      <c r="M89" s="263"/>
      <c r="N89" s="175"/>
      <c r="O89" s="147" t="e">
        <f>SUM(O87+O85+O76+O56+O52+O48+O33+O11)</f>
        <v>#REF!</v>
      </c>
      <c r="P89" s="311"/>
      <c r="Q89" s="311"/>
    </row>
    <row r="90" spans="1:17" s="1" customFormat="1" ht="4.95" customHeight="1" thickBot="1">
      <c r="A90"/>
      <c r="B90" s="22"/>
      <c r="C90" s="19"/>
      <c r="D90" s="346" t="s">
        <v>59</v>
      </c>
      <c r="E90" s="11"/>
      <c r="F90" s="6"/>
      <c r="G90" s="6"/>
      <c r="H90" s="6"/>
      <c r="I90" s="275"/>
      <c r="J90"/>
      <c r="K90" s="249"/>
      <c r="L90" s="6"/>
      <c r="M90" s="275"/>
      <c r="N90" s="177"/>
      <c r="O90" s="177"/>
      <c r="P90" s="309"/>
      <c r="Q90" s="309"/>
    </row>
    <row r="91" spans="1:17" s="1" customFormat="1" ht="15" customHeight="1" thickTop="1" thickBot="1">
      <c r="A91"/>
      <c r="B91" s="133"/>
      <c r="C91" s="136"/>
      <c r="D91" s="11"/>
      <c r="E91" s="134"/>
      <c r="F91" s="135"/>
      <c r="G91" s="135"/>
      <c r="H91" s="135"/>
      <c r="I91" s="185"/>
      <c r="J91"/>
      <c r="K91" s="186"/>
      <c r="L91" s="135"/>
      <c r="M91" s="301"/>
      <c r="N91" s="250"/>
      <c r="O91" s="177"/>
      <c r="P91" s="309"/>
      <c r="Q91" s="309"/>
    </row>
    <row r="92" spans="1:17" s="1" customFormat="1" ht="10.050000000000001" customHeight="1" thickTop="1">
      <c r="A92"/>
      <c r="B92" s="4"/>
      <c r="C92" s="23"/>
      <c r="D92" s="24"/>
      <c r="E92" s="16"/>
      <c r="F92" s="25"/>
      <c r="G92" s="15"/>
      <c r="H92" s="25"/>
      <c r="I92" s="257"/>
      <c r="J92"/>
      <c r="K92" s="292"/>
      <c r="L92" s="25"/>
      <c r="M92" s="257"/>
      <c r="N92" s="177"/>
      <c r="O92" s="317"/>
      <c r="P92" s="309"/>
      <c r="Q92" s="309"/>
    </row>
    <row r="93" spans="1:17" s="91" customFormat="1" ht="16.05" customHeight="1">
      <c r="A93"/>
      <c r="B93" s="112"/>
      <c r="C93" s="88"/>
      <c r="D93" s="89"/>
      <c r="E93" s="90"/>
      <c r="F93" s="328" t="s">
        <v>121</v>
      </c>
      <c r="G93" s="86"/>
      <c r="H93" s="232" t="s">
        <v>122</v>
      </c>
      <c r="I93" s="268"/>
      <c r="J93"/>
      <c r="K93" s="240"/>
      <c r="L93" s="85" t="s">
        <v>123</v>
      </c>
      <c r="M93" s="300"/>
      <c r="N93" s="178"/>
      <c r="O93" s="85"/>
      <c r="P93" s="310"/>
      <c r="Q93" s="310"/>
    </row>
    <row r="94" spans="1:17" s="91" customFormat="1" ht="16.05" customHeight="1">
      <c r="A94"/>
      <c r="B94" s="112"/>
      <c r="C94" s="92" t="s">
        <v>45</v>
      </c>
      <c r="D94" s="93" t="s">
        <v>43</v>
      </c>
      <c r="E94" s="86"/>
      <c r="F94" s="293" t="s">
        <v>43</v>
      </c>
      <c r="G94" s="86"/>
      <c r="H94" s="233" t="s">
        <v>1</v>
      </c>
      <c r="I94" s="268"/>
      <c r="J94"/>
      <c r="K94" s="240"/>
      <c r="L94" s="86" t="s">
        <v>1</v>
      </c>
      <c r="M94" s="300"/>
      <c r="N94" s="178"/>
      <c r="O94" s="329" t="s">
        <v>124</v>
      </c>
      <c r="P94" s="310"/>
      <c r="Q94" s="310"/>
    </row>
    <row r="95" spans="1:17" s="91" customFormat="1" ht="16.05" customHeight="1">
      <c r="A95"/>
      <c r="B95" s="112"/>
      <c r="C95" s="94"/>
      <c r="D95" s="95"/>
      <c r="E95" s="90"/>
      <c r="F95" s="158" t="s">
        <v>81</v>
      </c>
      <c r="G95" s="86"/>
      <c r="H95" s="234" t="s">
        <v>82</v>
      </c>
      <c r="I95" s="268"/>
      <c r="J95"/>
      <c r="K95" s="240"/>
      <c r="L95" s="96" t="s">
        <v>82</v>
      </c>
      <c r="M95" s="300"/>
      <c r="N95" s="178"/>
      <c r="O95" s="96"/>
      <c r="P95" s="310"/>
      <c r="Q95" s="310"/>
    </row>
    <row r="96" spans="1:17" s="1" customFormat="1" ht="10.050000000000001" customHeight="1">
      <c r="A96"/>
      <c r="B96" s="21"/>
      <c r="C96" s="34"/>
      <c r="D96" s="12"/>
      <c r="E96" s="13"/>
      <c r="F96" s="150"/>
      <c r="G96" s="14"/>
      <c r="H96" s="150"/>
      <c r="I96" s="269"/>
      <c r="J96"/>
      <c r="K96" s="250"/>
      <c r="L96" s="150"/>
      <c r="M96" s="259"/>
      <c r="N96" s="177"/>
      <c r="O96" s="150"/>
      <c r="P96" s="309"/>
      <c r="Q96" s="309"/>
    </row>
    <row r="97" spans="1:17" s="49" customFormat="1" ht="16.95" customHeight="1">
      <c r="A97"/>
      <c r="B97" s="115"/>
      <c r="C97" s="70">
        <v>1076</v>
      </c>
      <c r="D97" s="334" t="s">
        <v>128</v>
      </c>
      <c r="E97" s="55"/>
      <c r="F97" s="159">
        <v>62000</v>
      </c>
      <c r="G97" s="58"/>
      <c r="H97" s="332">
        <v>93000</v>
      </c>
      <c r="I97" s="264"/>
      <c r="J97"/>
      <c r="K97" s="244"/>
      <c r="L97" s="332">
        <v>93000</v>
      </c>
      <c r="M97" s="263"/>
      <c r="N97" s="176"/>
      <c r="O97" s="321">
        <f t="shared" ref="O97:O104" si="13">L97-H97</f>
        <v>0</v>
      </c>
      <c r="P97" s="311"/>
      <c r="Q97" s="311"/>
    </row>
    <row r="98" spans="1:17" s="49" customFormat="1" ht="16.95" customHeight="1">
      <c r="A98"/>
      <c r="B98" s="115"/>
      <c r="C98" s="52"/>
      <c r="D98" s="335" t="s">
        <v>92</v>
      </c>
      <c r="E98" s="55"/>
      <c r="F98" s="159">
        <v>0</v>
      </c>
      <c r="G98" s="58"/>
      <c r="H98" s="199">
        <v>65000</v>
      </c>
      <c r="I98" s="264"/>
      <c r="J98"/>
      <c r="K98" s="244"/>
      <c r="L98" s="199">
        <v>65000</v>
      </c>
      <c r="M98" s="263"/>
      <c r="N98" s="176"/>
      <c r="O98" s="321">
        <f t="shared" si="13"/>
        <v>0</v>
      </c>
      <c r="P98" s="311"/>
      <c r="Q98" s="311"/>
    </row>
    <row r="99" spans="1:17" s="49" customFormat="1" ht="16.95" customHeight="1">
      <c r="A99"/>
      <c r="B99" s="115"/>
      <c r="C99" s="52">
        <v>1000</v>
      </c>
      <c r="D99" s="60" t="s">
        <v>87</v>
      </c>
      <c r="E99" s="55"/>
      <c r="F99" s="159">
        <v>289</v>
      </c>
      <c r="G99" s="58"/>
      <c r="H99" s="166" t="e">
        <f>'[1]Budget-Forecast Comparison'!$M88</f>
        <v>#REF!</v>
      </c>
      <c r="I99" s="261"/>
      <c r="J99"/>
      <c r="K99" s="242"/>
      <c r="L99" s="166" t="e">
        <f>'[1]Budget-Forecast Comparison'!$M88</f>
        <v>#REF!</v>
      </c>
      <c r="M99" s="262"/>
      <c r="N99" s="175"/>
      <c r="O99" s="321" t="e">
        <f t="shared" si="13"/>
        <v>#REF!</v>
      </c>
      <c r="P99" s="311"/>
      <c r="Q99" s="311"/>
    </row>
    <row r="100" spans="1:17" s="49" customFormat="1" ht="16.95" customHeight="1">
      <c r="A100"/>
      <c r="B100" s="115"/>
      <c r="C100" s="71">
        <v>1078</v>
      </c>
      <c r="D100" s="60" t="s">
        <v>88</v>
      </c>
      <c r="E100" s="55"/>
      <c r="F100" s="159">
        <v>0</v>
      </c>
      <c r="G100" s="58"/>
      <c r="H100" s="166" t="e">
        <f>'[1]Budget-Forecast Comparison'!$M89</f>
        <v>#REF!</v>
      </c>
      <c r="I100" s="261"/>
      <c r="J100"/>
      <c r="K100" s="242"/>
      <c r="L100" s="166" t="e">
        <f>'[1]Budget-Forecast Comparison'!$M89</f>
        <v>#REF!</v>
      </c>
      <c r="M100" s="262"/>
      <c r="N100" s="175"/>
      <c r="O100" s="321" t="e">
        <f t="shared" si="13"/>
        <v>#REF!</v>
      </c>
      <c r="P100" s="311"/>
      <c r="Q100" s="311"/>
    </row>
    <row r="101" spans="1:17" s="49" customFormat="1" ht="16.95" customHeight="1">
      <c r="A101"/>
      <c r="B101" s="115"/>
      <c r="C101" s="71">
        <v>1080</v>
      </c>
      <c r="D101" s="60" t="s">
        <v>66</v>
      </c>
      <c r="E101" s="55"/>
      <c r="F101" s="159">
        <v>0</v>
      </c>
      <c r="G101" s="58"/>
      <c r="H101" s="166" t="e">
        <f>'[1]Budget-Forecast Comparison'!$M90</f>
        <v>#REF!</v>
      </c>
      <c r="I101" s="261"/>
      <c r="J101"/>
      <c r="K101" s="242"/>
      <c r="L101" s="166" t="e">
        <f>'[1]Budget-Forecast Comparison'!$M90</f>
        <v>#REF!</v>
      </c>
      <c r="M101" s="262"/>
      <c r="N101" s="175"/>
      <c r="O101" s="321" t="e">
        <f t="shared" si="13"/>
        <v>#REF!</v>
      </c>
      <c r="P101" s="311"/>
      <c r="Q101" s="311"/>
    </row>
    <row r="102" spans="1:17" s="49" customFormat="1" ht="16.95" customHeight="1">
      <c r="A102"/>
      <c r="B102" s="115"/>
      <c r="C102" s="71">
        <v>1081</v>
      </c>
      <c r="D102" s="131" t="s">
        <v>72</v>
      </c>
      <c r="E102" s="55"/>
      <c r="F102" s="159">
        <v>3850.26</v>
      </c>
      <c r="G102" s="58"/>
      <c r="H102" s="166">
        <v>0</v>
      </c>
      <c r="I102" s="261"/>
      <c r="J102"/>
      <c r="K102" s="242"/>
      <c r="L102" s="166">
        <f>H102</f>
        <v>0</v>
      </c>
      <c r="M102" s="262"/>
      <c r="N102" s="175"/>
      <c r="O102" s="321">
        <f t="shared" si="13"/>
        <v>0</v>
      </c>
      <c r="P102" s="311"/>
      <c r="Q102" s="311"/>
    </row>
    <row r="103" spans="1:17" s="49" customFormat="1" ht="16.95" customHeight="1">
      <c r="A103"/>
      <c r="B103" s="115"/>
      <c r="C103" s="59">
        <v>1092</v>
      </c>
      <c r="D103" s="60" t="s">
        <v>65</v>
      </c>
      <c r="E103" s="55"/>
      <c r="F103" s="159">
        <v>0</v>
      </c>
      <c r="G103" s="58"/>
      <c r="H103" s="166">
        <v>1000</v>
      </c>
      <c r="I103" s="261"/>
      <c r="J103"/>
      <c r="K103" s="242"/>
      <c r="L103" s="336">
        <v>1000</v>
      </c>
      <c r="M103" s="262"/>
      <c r="N103" s="175"/>
      <c r="O103" s="321">
        <f t="shared" si="13"/>
        <v>0</v>
      </c>
      <c r="P103" s="311"/>
      <c r="Q103" s="311"/>
    </row>
    <row r="104" spans="1:17" s="49" customFormat="1" ht="16.95" customHeight="1" thickBot="1">
      <c r="A104"/>
      <c r="B104" s="115"/>
      <c r="C104" s="59">
        <v>1093</v>
      </c>
      <c r="D104" s="60" t="s">
        <v>44</v>
      </c>
      <c r="E104" s="55"/>
      <c r="F104" s="159">
        <v>13</v>
      </c>
      <c r="G104" s="58"/>
      <c r="H104" s="166">
        <v>10</v>
      </c>
      <c r="I104" s="261"/>
      <c r="J104"/>
      <c r="K104" s="242"/>
      <c r="L104" s="166">
        <f>H104</f>
        <v>10</v>
      </c>
      <c r="M104" s="262"/>
      <c r="N104" s="175"/>
      <c r="O104" s="321">
        <f t="shared" si="13"/>
        <v>0</v>
      </c>
      <c r="P104" s="311"/>
      <c r="Q104" s="311"/>
    </row>
    <row r="105" spans="1:17" s="49" customFormat="1" ht="16.95" customHeight="1" thickTop="1" thickBot="1">
      <c r="A105"/>
      <c r="B105" s="115"/>
      <c r="C105" s="72"/>
      <c r="D105" s="73" t="s">
        <v>60</v>
      </c>
      <c r="E105" s="51"/>
      <c r="F105" s="74">
        <f>SUM(F97:F104)</f>
        <v>66152.259999999995</v>
      </c>
      <c r="G105" s="56"/>
      <c r="H105" s="148" t="e">
        <f>SUM(H97:H104)</f>
        <v>#REF!</v>
      </c>
      <c r="I105" s="263"/>
      <c r="J105"/>
      <c r="K105" s="244"/>
      <c r="L105" s="148" t="e">
        <f>SUM(L97:L104)</f>
        <v>#REF!</v>
      </c>
      <c r="M105" s="263"/>
      <c r="N105" s="175"/>
      <c r="O105" s="148" t="e">
        <f>SUM(O97:O104)</f>
        <v>#REF!</v>
      </c>
      <c r="P105" s="311"/>
      <c r="Q105" s="311"/>
    </row>
    <row r="106" spans="1:17" s="1" customFormat="1" ht="10.050000000000001" customHeight="1" thickTop="1" thickBot="1">
      <c r="A106"/>
      <c r="B106" s="21"/>
      <c r="C106" s="8"/>
      <c r="D106" s="7"/>
      <c r="E106" s="7"/>
      <c r="F106" s="3"/>
      <c r="G106" s="3"/>
      <c r="H106" s="3"/>
      <c r="I106" s="259"/>
      <c r="J106"/>
      <c r="K106" s="250"/>
      <c r="L106" s="3"/>
      <c r="M106" s="259"/>
      <c r="N106" s="177"/>
      <c r="O106" s="177"/>
      <c r="P106" s="309"/>
      <c r="Q106" s="309"/>
    </row>
    <row r="107" spans="1:17" s="49" customFormat="1" ht="16.95" customHeight="1" thickTop="1" thickBot="1">
      <c r="A107"/>
      <c r="B107" s="115"/>
      <c r="C107" s="67"/>
      <c r="D107" s="75" t="s">
        <v>48</v>
      </c>
      <c r="E107" s="51"/>
      <c r="F107" s="76">
        <f>F105-F89</f>
        <v>11660.259999999995</v>
      </c>
      <c r="G107" s="56"/>
      <c r="H107" s="76" t="e">
        <f>H105-H89</f>
        <v>#REF!</v>
      </c>
      <c r="I107" s="270"/>
      <c r="J107"/>
      <c r="K107" s="251"/>
      <c r="L107" s="76" t="e">
        <f>L105-L89</f>
        <v>#REF!</v>
      </c>
      <c r="M107" s="270"/>
      <c r="N107" s="175"/>
      <c r="O107" s="353" t="e">
        <f>O89-O105</f>
        <v>#REF!</v>
      </c>
      <c r="P107" s="311"/>
      <c r="Q107" s="311"/>
    </row>
    <row r="108" spans="1:17" s="1" customFormat="1" ht="16.5" customHeight="1" thickTop="1" thickBot="1">
      <c r="A108"/>
      <c r="B108" s="21"/>
      <c r="C108" s="8"/>
      <c r="D108" s="41" t="s">
        <v>58</v>
      </c>
      <c r="E108" s="7"/>
      <c r="F108" s="30">
        <f>F107/F105</f>
        <v>0.17626397042217448</v>
      </c>
      <c r="G108" s="18"/>
      <c r="H108" s="30" t="e">
        <f>H107/H105</f>
        <v>#REF!</v>
      </c>
      <c r="I108" s="271"/>
      <c r="J108"/>
      <c r="K108" s="252"/>
      <c r="L108" s="30" t="e">
        <f>L107/L105</f>
        <v>#REF!</v>
      </c>
      <c r="M108" s="271"/>
      <c r="N108" s="312"/>
      <c r="O108" s="318"/>
      <c r="P108" s="309"/>
      <c r="Q108" s="309"/>
    </row>
    <row r="109" spans="1:17" s="49" customFormat="1" ht="7.95" customHeight="1" thickTop="1">
      <c r="A109"/>
      <c r="B109" s="201"/>
      <c r="C109" s="202"/>
      <c r="D109" s="121"/>
      <c r="E109" s="121"/>
      <c r="F109" s="203"/>
      <c r="G109" s="204"/>
      <c r="H109" s="203"/>
      <c r="I109" s="203"/>
      <c r="J109"/>
      <c r="K109" s="203"/>
      <c r="L109" s="205"/>
      <c r="M109" s="203"/>
      <c r="N109" s="175"/>
      <c r="O109" s="176"/>
      <c r="P109" s="311"/>
      <c r="Q109" s="311"/>
    </row>
    <row r="110" spans="1:17" s="49" customFormat="1" ht="7.95" customHeight="1" thickBot="1">
      <c r="A110"/>
      <c r="B110" s="129"/>
      <c r="C110" s="130"/>
      <c r="D110" s="128"/>
      <c r="E110" s="128"/>
      <c r="F110" s="132"/>
      <c r="G110" s="127"/>
      <c r="H110" s="155"/>
      <c r="I110" s="155"/>
      <c r="J110"/>
      <c r="K110" s="176"/>
      <c r="L110" s="132"/>
      <c r="M110" s="155"/>
      <c r="N110" s="175"/>
      <c r="O110" s="176"/>
      <c r="P110" s="311"/>
      <c r="Q110" s="311"/>
    </row>
    <row r="111" spans="1:17" s="1" customFormat="1" ht="10.050000000000001" customHeight="1" thickTop="1">
      <c r="A111"/>
      <c r="B111" s="4"/>
      <c r="C111" s="16"/>
      <c r="D111" s="16"/>
      <c r="E111" s="16"/>
      <c r="F111" s="15"/>
      <c r="G111" s="15"/>
      <c r="H111" s="15"/>
      <c r="I111" s="257"/>
      <c r="J111"/>
      <c r="K111" s="292"/>
      <c r="L111" s="15"/>
      <c r="M111" s="257"/>
      <c r="N111" s="177"/>
      <c r="O111" s="177"/>
      <c r="P111" s="309"/>
      <c r="Q111" s="309"/>
    </row>
    <row r="112" spans="1:17" s="91" customFormat="1" ht="15" customHeight="1">
      <c r="A112"/>
      <c r="B112" s="112"/>
      <c r="C112" s="88"/>
      <c r="D112" s="89"/>
      <c r="E112" s="90"/>
      <c r="F112" s="328" t="s">
        <v>121</v>
      </c>
      <c r="G112" s="85"/>
      <c r="H112" s="355" t="s">
        <v>144</v>
      </c>
      <c r="I112" s="258"/>
      <c r="J112"/>
      <c r="K112" s="253"/>
      <c r="L112" s="327" t="s">
        <v>143</v>
      </c>
      <c r="M112" s="297"/>
      <c r="N112" s="178"/>
      <c r="O112" s="327"/>
      <c r="P112" s="310"/>
      <c r="Q112" s="310"/>
    </row>
    <row r="113" spans="1:17" s="91" customFormat="1" ht="15" customHeight="1">
      <c r="A113"/>
      <c r="B113" s="112"/>
      <c r="C113" s="97"/>
      <c r="D113" s="98" t="s">
        <v>57</v>
      </c>
      <c r="E113" s="90"/>
      <c r="F113" s="157" t="s">
        <v>62</v>
      </c>
      <c r="G113" s="86"/>
      <c r="H113" s="235" t="s">
        <v>62</v>
      </c>
      <c r="I113" s="258"/>
      <c r="J113"/>
      <c r="K113" s="253"/>
      <c r="L113" s="179" t="s">
        <v>62</v>
      </c>
      <c r="M113" s="297"/>
      <c r="N113" s="178"/>
      <c r="O113" s="330" t="s">
        <v>124</v>
      </c>
      <c r="P113" s="310"/>
      <c r="Q113" s="310"/>
    </row>
    <row r="114" spans="1:17" s="91" customFormat="1" ht="15" customHeight="1">
      <c r="A114"/>
      <c r="B114" s="112"/>
      <c r="C114" s="99"/>
      <c r="D114" s="100"/>
      <c r="E114" s="86"/>
      <c r="F114" s="237" t="s">
        <v>68</v>
      </c>
      <c r="G114" s="86"/>
      <c r="H114" s="236" t="s">
        <v>98</v>
      </c>
      <c r="I114" s="258"/>
      <c r="J114"/>
      <c r="K114" s="253"/>
      <c r="L114" s="180" t="s">
        <v>98</v>
      </c>
      <c r="M114" s="297"/>
      <c r="N114" s="178"/>
      <c r="O114" s="180"/>
      <c r="P114" s="310"/>
      <c r="Q114" s="310"/>
    </row>
    <row r="115" spans="1:17" s="1" customFormat="1" ht="13.95" customHeight="1">
      <c r="A115"/>
      <c r="B115" s="21"/>
      <c r="C115" s="7"/>
      <c r="D115" s="7"/>
      <c r="E115" s="7"/>
      <c r="F115" s="3"/>
      <c r="G115" s="3"/>
      <c r="H115" s="3"/>
      <c r="I115" s="259"/>
      <c r="J115"/>
      <c r="K115" s="250"/>
      <c r="L115" s="3"/>
      <c r="M115" s="259"/>
      <c r="N115" s="177"/>
      <c r="O115" s="177"/>
      <c r="P115" s="309"/>
      <c r="Q115" s="309"/>
    </row>
    <row r="116" spans="1:17" customFormat="1" ht="4.95" customHeight="1">
      <c r="B116" s="31"/>
      <c r="C116" s="32"/>
      <c r="D116" s="33"/>
      <c r="E116" s="13"/>
      <c r="F116" s="165"/>
      <c r="G116" s="13"/>
      <c r="H116" s="165"/>
      <c r="I116" s="260"/>
      <c r="K116" s="254"/>
      <c r="L116" s="165"/>
      <c r="M116" s="298"/>
      <c r="N116" s="182"/>
      <c r="O116" s="165"/>
      <c r="P116" s="211"/>
      <c r="Q116" s="211"/>
    </row>
    <row r="117" spans="1:17" s="78" customFormat="1" ht="16.95" customHeight="1">
      <c r="A117"/>
      <c r="B117" s="113"/>
      <c r="C117" s="79"/>
      <c r="D117" s="140" t="s">
        <v>52</v>
      </c>
      <c r="E117" s="54"/>
      <c r="F117" s="143">
        <v>4772</v>
      </c>
      <c r="G117" s="54"/>
      <c r="H117" s="143">
        <v>3305</v>
      </c>
      <c r="I117" s="261"/>
      <c r="J117"/>
      <c r="K117" s="242"/>
      <c r="L117" s="143">
        <f>H117</f>
        <v>3305</v>
      </c>
      <c r="M117" s="262"/>
      <c r="N117" s="181"/>
      <c r="O117" s="321">
        <f t="shared" ref="O117:O118" si="14">L117-H117</f>
        <v>0</v>
      </c>
      <c r="P117" s="212"/>
      <c r="Q117" s="212"/>
    </row>
    <row r="118" spans="1:17" s="78" customFormat="1" ht="16.95" customHeight="1">
      <c r="A118"/>
      <c r="B118" s="113"/>
      <c r="C118" s="79"/>
      <c r="D118" s="81" t="s">
        <v>63</v>
      </c>
      <c r="F118" s="143">
        <f>'[2]Budget-Forecast Comparison Q2'!$K$108</f>
        <v>-1467</v>
      </c>
      <c r="G118" s="56"/>
      <c r="H118" s="149" t="e">
        <f>H139-H117-H137</f>
        <v>#REF!</v>
      </c>
      <c r="I118" s="262"/>
      <c r="J118"/>
      <c r="K118" s="242"/>
      <c r="L118" s="149" t="e">
        <f>L139-L117-L137</f>
        <v>#REF!</v>
      </c>
      <c r="M118" s="262"/>
      <c r="N118" s="175"/>
      <c r="O118" s="321" t="e">
        <f t="shared" si="14"/>
        <v>#REF!</v>
      </c>
      <c r="P118" s="212"/>
      <c r="Q118" s="212"/>
    </row>
    <row r="119" spans="1:17" s="78" customFormat="1" ht="16.95" customHeight="1">
      <c r="A119"/>
      <c r="B119" s="113"/>
      <c r="C119" s="79"/>
      <c r="D119" s="82"/>
      <c r="F119" s="163">
        <f>SUM(F117:F118)</f>
        <v>3305</v>
      </c>
      <c r="G119" s="56"/>
      <c r="H119" s="172" t="e">
        <f>SUM(H117:H118)</f>
        <v>#REF!</v>
      </c>
      <c r="I119" s="263"/>
      <c r="J119"/>
      <c r="K119" s="244"/>
      <c r="L119" s="172" t="e">
        <f>SUM(L117:L118)</f>
        <v>#REF!</v>
      </c>
      <c r="M119" s="263"/>
      <c r="N119" s="175"/>
      <c r="O119" s="319" t="e">
        <f>SUM(O117:O118)</f>
        <v>#REF!</v>
      </c>
      <c r="P119" s="212"/>
      <c r="Q119" s="212"/>
    </row>
    <row r="120" spans="1:17" s="78" customFormat="1" ht="16.95" customHeight="1">
      <c r="A120"/>
      <c r="B120" s="113"/>
      <c r="C120" s="79"/>
      <c r="D120" s="140" t="s">
        <v>93</v>
      </c>
      <c r="E120" s="54"/>
      <c r="F120" s="143"/>
      <c r="G120" s="54"/>
      <c r="H120" s="143"/>
      <c r="I120" s="261"/>
      <c r="J120"/>
      <c r="K120" s="242"/>
      <c r="L120" s="143"/>
      <c r="M120" s="262"/>
      <c r="N120" s="181"/>
      <c r="O120" s="143"/>
      <c r="P120" s="212"/>
      <c r="Q120" s="212"/>
    </row>
    <row r="121" spans="1:17" s="78" customFormat="1" ht="16.95" customHeight="1">
      <c r="A121"/>
      <c r="B121" s="113"/>
      <c r="C121" s="79"/>
      <c r="D121" s="80" t="s">
        <v>41</v>
      </c>
      <c r="E121" s="54"/>
      <c r="F121" s="143">
        <v>500</v>
      </c>
      <c r="G121" s="54"/>
      <c r="H121" s="166" t="e">
        <f>'[1]Budget-Forecast Comparison'!$M109</f>
        <v>#REF!</v>
      </c>
      <c r="I121" s="261"/>
      <c r="J121"/>
      <c r="K121" s="242"/>
      <c r="L121" s="166" t="e">
        <f>'[1]Budget-Forecast Comparison'!$M109</f>
        <v>#REF!</v>
      </c>
      <c r="M121" s="262"/>
      <c r="N121" s="181"/>
      <c r="O121" s="321" t="e">
        <f t="shared" ref="O121:O135" si="15">L121-H121</f>
        <v>#REF!</v>
      </c>
      <c r="P121" s="212"/>
      <c r="Q121" s="212"/>
    </row>
    <row r="122" spans="1:17" s="78" customFormat="1" ht="16.95" customHeight="1">
      <c r="A122"/>
      <c r="B122" s="113"/>
      <c r="C122" s="79"/>
      <c r="D122" s="80" t="s">
        <v>42</v>
      </c>
      <c r="E122" s="54"/>
      <c r="F122" s="143">
        <v>4000</v>
      </c>
      <c r="G122" s="54"/>
      <c r="H122" s="166" t="e">
        <f>'[1]Budget-Forecast Comparison'!$M110</f>
        <v>#REF!</v>
      </c>
      <c r="I122" s="261"/>
      <c r="J122"/>
      <c r="K122" s="242"/>
      <c r="L122" s="166" t="e">
        <f>'[1]Budget-Forecast Comparison'!$M110</f>
        <v>#REF!</v>
      </c>
      <c r="M122" s="262"/>
      <c r="N122" s="181"/>
      <c r="O122" s="321" t="e">
        <f t="shared" si="15"/>
        <v>#REF!</v>
      </c>
      <c r="P122" s="212"/>
      <c r="Q122" s="212"/>
    </row>
    <row r="123" spans="1:17" s="78" customFormat="1" ht="16.95" customHeight="1">
      <c r="A123"/>
      <c r="B123" s="113"/>
      <c r="C123" s="79"/>
      <c r="D123" s="80" t="s">
        <v>51</v>
      </c>
      <c r="E123" s="54"/>
      <c r="F123" s="143">
        <v>5000</v>
      </c>
      <c r="G123" s="54"/>
      <c r="H123" s="166" t="e">
        <f>'[1]Budget-Forecast Comparison'!$M111</f>
        <v>#REF!</v>
      </c>
      <c r="I123" s="261"/>
      <c r="J123"/>
      <c r="K123" s="242"/>
      <c r="L123" s="166">
        <v>4000</v>
      </c>
      <c r="M123" s="262"/>
      <c r="N123" s="181"/>
      <c r="O123" s="321" t="e">
        <f t="shared" si="15"/>
        <v>#REF!</v>
      </c>
      <c r="P123" s="212"/>
      <c r="Q123" s="212"/>
    </row>
    <row r="124" spans="1:17" s="78" customFormat="1" ht="16.95" customHeight="1">
      <c r="A124"/>
      <c r="B124" s="113"/>
      <c r="C124" s="79"/>
      <c r="D124" s="80" t="s">
        <v>53</v>
      </c>
      <c r="E124" s="54"/>
      <c r="F124" s="143">
        <v>0</v>
      </c>
      <c r="G124" s="54"/>
      <c r="H124" s="166" t="e">
        <f>'[1]Budget-Forecast Comparison'!$M112</f>
        <v>#REF!</v>
      </c>
      <c r="I124" s="261"/>
      <c r="J124"/>
      <c r="K124" s="242"/>
      <c r="L124" s="166" t="e">
        <f>'[1]Budget-Forecast Comparison'!$M112</f>
        <v>#REF!</v>
      </c>
      <c r="M124" s="262"/>
      <c r="N124" s="181"/>
      <c r="O124" s="321" t="e">
        <f t="shared" si="15"/>
        <v>#REF!</v>
      </c>
      <c r="P124" s="212"/>
      <c r="Q124" s="212"/>
    </row>
    <row r="125" spans="1:17" s="78" customFormat="1" ht="16.95" customHeight="1">
      <c r="A125"/>
      <c r="B125" s="113"/>
      <c r="C125" s="141"/>
      <c r="D125" s="83" t="s">
        <v>66</v>
      </c>
      <c r="E125" s="54"/>
      <c r="F125" s="143">
        <v>0</v>
      </c>
      <c r="G125" s="54"/>
      <c r="H125" s="166">
        <v>0</v>
      </c>
      <c r="I125" s="261"/>
      <c r="J125"/>
      <c r="K125" s="242"/>
      <c r="L125" s="166">
        <v>0</v>
      </c>
      <c r="M125" s="262"/>
      <c r="N125" s="181"/>
      <c r="O125" s="321">
        <f t="shared" si="15"/>
        <v>0</v>
      </c>
      <c r="P125" s="212"/>
      <c r="Q125" s="212"/>
    </row>
    <row r="126" spans="1:17" s="78" customFormat="1" ht="16.95" customHeight="1">
      <c r="A126"/>
      <c r="B126" s="113"/>
      <c r="C126" s="141"/>
      <c r="D126" s="82" t="s">
        <v>118</v>
      </c>
      <c r="E126" s="54"/>
      <c r="F126" s="143">
        <v>0</v>
      </c>
      <c r="G126" s="54"/>
      <c r="H126" s="200">
        <v>7921</v>
      </c>
      <c r="I126" s="261"/>
      <c r="J126"/>
      <c r="K126" s="242"/>
      <c r="L126" s="200">
        <v>7921</v>
      </c>
      <c r="M126" s="263"/>
      <c r="N126" s="181"/>
      <c r="O126" s="321">
        <f t="shared" si="15"/>
        <v>0</v>
      </c>
      <c r="P126" s="212"/>
      <c r="Q126" s="212"/>
    </row>
    <row r="127" spans="1:17" s="78" customFormat="1" ht="10.050000000000001" customHeight="1">
      <c r="A127"/>
      <c r="B127" s="113"/>
      <c r="C127" s="141"/>
      <c r="D127" s="83"/>
      <c r="E127" s="54"/>
      <c r="F127" s="143"/>
      <c r="G127" s="54"/>
      <c r="H127" s="143"/>
      <c r="I127" s="261"/>
      <c r="J127"/>
      <c r="K127" s="242"/>
      <c r="L127" s="143"/>
      <c r="M127" s="262"/>
      <c r="N127" s="181"/>
      <c r="O127" s="321"/>
      <c r="P127" s="212"/>
      <c r="Q127" s="212"/>
    </row>
    <row r="128" spans="1:17" s="78" customFormat="1" ht="16.95" customHeight="1">
      <c r="A128"/>
      <c r="B128" s="113"/>
      <c r="C128" s="141"/>
      <c r="D128" s="82" t="s">
        <v>94</v>
      </c>
      <c r="E128" s="54"/>
      <c r="F128" s="143"/>
      <c r="G128" s="54"/>
      <c r="H128" s="143"/>
      <c r="I128" s="261"/>
      <c r="J128"/>
      <c r="K128" s="242"/>
      <c r="L128" s="143"/>
      <c r="M128" s="262"/>
      <c r="N128" s="181"/>
      <c r="O128" s="321"/>
      <c r="P128" s="212"/>
      <c r="Q128" s="212"/>
    </row>
    <row r="129" spans="1:18" s="78" customFormat="1" ht="16.95" customHeight="1">
      <c r="A129"/>
      <c r="B129" s="113"/>
      <c r="C129" s="141"/>
      <c r="D129" s="354" t="s">
        <v>137</v>
      </c>
      <c r="E129" s="54"/>
      <c r="F129" s="143">
        <v>0</v>
      </c>
      <c r="G129" s="54"/>
      <c r="H129" s="166">
        <v>0</v>
      </c>
      <c r="I129" s="261"/>
      <c r="J129"/>
      <c r="K129" s="242"/>
      <c r="L129" s="336">
        <v>3000</v>
      </c>
      <c r="M129" s="262"/>
      <c r="N129" s="181"/>
      <c r="O129" s="321">
        <f t="shared" si="15"/>
        <v>3000</v>
      </c>
      <c r="P129" s="212"/>
      <c r="Q129" s="212"/>
    </row>
    <row r="130" spans="1:18" s="78" customFormat="1" ht="16.95" customHeight="1">
      <c r="A130"/>
      <c r="B130" s="113"/>
      <c r="C130" s="141"/>
      <c r="D130" s="354" t="s">
        <v>142</v>
      </c>
      <c r="E130" s="54"/>
      <c r="F130" s="143">
        <v>0</v>
      </c>
      <c r="G130" s="54"/>
      <c r="H130" s="166">
        <v>0</v>
      </c>
      <c r="I130" s="261"/>
      <c r="J130"/>
      <c r="K130" s="242"/>
      <c r="L130" s="336">
        <v>6500</v>
      </c>
      <c r="M130" s="262"/>
      <c r="N130" s="181"/>
      <c r="O130" s="321">
        <f t="shared" si="15"/>
        <v>6500</v>
      </c>
      <c r="P130" s="212"/>
      <c r="Q130" s="212"/>
    </row>
    <row r="131" spans="1:18" s="78" customFormat="1" ht="16.95" customHeight="1">
      <c r="A131"/>
      <c r="B131" s="113"/>
      <c r="C131" s="141"/>
      <c r="D131" s="196" t="s">
        <v>106</v>
      </c>
      <c r="E131" s="54"/>
      <c r="F131" s="143">
        <v>0</v>
      </c>
      <c r="G131" s="54"/>
      <c r="H131" s="332">
        <v>1000</v>
      </c>
      <c r="I131" s="261"/>
      <c r="J131"/>
      <c r="K131" s="242"/>
      <c r="L131" s="332">
        <f>$H$131</f>
        <v>1000</v>
      </c>
      <c r="M131" s="263"/>
      <c r="N131" s="181"/>
      <c r="O131" s="321">
        <f t="shared" si="15"/>
        <v>0</v>
      </c>
      <c r="P131" s="212"/>
      <c r="Q131" s="212"/>
    </row>
    <row r="132" spans="1:18" s="78" customFormat="1" ht="16.95" customHeight="1">
      <c r="A132"/>
      <c r="B132" s="113"/>
      <c r="C132" s="141"/>
      <c r="D132" s="197" t="s">
        <v>105</v>
      </c>
      <c r="E132" s="54"/>
      <c r="F132" s="143">
        <v>2345</v>
      </c>
      <c r="G132" s="54"/>
      <c r="H132" s="166">
        <v>0</v>
      </c>
      <c r="I132" s="261"/>
      <c r="J132"/>
      <c r="K132" s="242"/>
      <c r="L132" s="166">
        <f>$H$133</f>
        <v>0</v>
      </c>
      <c r="M132" s="262"/>
      <c r="N132" s="181"/>
      <c r="O132" s="321">
        <f t="shared" si="15"/>
        <v>0</v>
      </c>
      <c r="P132" s="212"/>
      <c r="Q132" s="212"/>
    </row>
    <row r="133" spans="1:18" s="78" customFormat="1" ht="16.95" customHeight="1">
      <c r="A133"/>
      <c r="B133" s="113"/>
      <c r="C133" s="141"/>
      <c r="D133" s="198" t="s">
        <v>91</v>
      </c>
      <c r="E133" s="54"/>
      <c r="F133" s="143">
        <v>0</v>
      </c>
      <c r="G133" s="54"/>
      <c r="H133" s="166">
        <v>0</v>
      </c>
      <c r="I133" s="261"/>
      <c r="J133"/>
      <c r="K133" s="242"/>
      <c r="L133" s="166">
        <f>$H$133</f>
        <v>0</v>
      </c>
      <c r="M133" s="262"/>
      <c r="N133" s="181"/>
      <c r="O133" s="321">
        <f t="shared" si="15"/>
        <v>0</v>
      </c>
      <c r="P133" s="212"/>
      <c r="Q133" s="212"/>
    </row>
    <row r="134" spans="1:18" s="78" customFormat="1" ht="16.95" customHeight="1">
      <c r="A134"/>
      <c r="B134" s="113"/>
      <c r="C134" s="141"/>
      <c r="D134" s="198" t="s">
        <v>95</v>
      </c>
      <c r="E134" s="54"/>
      <c r="F134" s="143">
        <v>10000</v>
      </c>
      <c r="G134" s="54"/>
      <c r="H134" s="331">
        <v>0</v>
      </c>
      <c r="I134" s="261"/>
      <c r="J134"/>
      <c r="K134" s="242"/>
      <c r="L134" s="331">
        <v>0</v>
      </c>
      <c r="M134" s="263"/>
      <c r="N134" s="181"/>
      <c r="O134" s="321">
        <f t="shared" si="15"/>
        <v>0</v>
      </c>
      <c r="P134" s="212"/>
      <c r="Q134" s="212"/>
    </row>
    <row r="135" spans="1:18" s="78" customFormat="1" ht="16.95" customHeight="1">
      <c r="A135"/>
      <c r="B135" s="113"/>
      <c r="C135" s="71"/>
      <c r="D135" s="198" t="s">
        <v>86</v>
      </c>
      <c r="E135" s="54"/>
      <c r="F135" s="143">
        <v>5000</v>
      </c>
      <c r="G135" s="54"/>
      <c r="H135" s="166">
        <v>0</v>
      </c>
      <c r="I135" s="261"/>
      <c r="J135"/>
      <c r="K135" s="242"/>
      <c r="L135" s="166">
        <f>$H$135</f>
        <v>0</v>
      </c>
      <c r="M135" s="262"/>
      <c r="N135" s="181"/>
      <c r="O135" s="321">
        <f t="shared" si="15"/>
        <v>0</v>
      </c>
      <c r="P135" s="212"/>
      <c r="Q135" s="212"/>
    </row>
    <row r="136" spans="1:18" s="78" customFormat="1" ht="10.050000000000001" customHeight="1">
      <c r="A136"/>
      <c r="B136" s="113"/>
      <c r="C136" s="77"/>
      <c r="D136" s="84"/>
      <c r="E136" s="54"/>
      <c r="F136" s="143"/>
      <c r="G136" s="54"/>
      <c r="H136" s="149"/>
      <c r="I136" s="261"/>
      <c r="J136"/>
      <c r="K136" s="242"/>
      <c r="L136" s="149"/>
      <c r="M136" s="262"/>
      <c r="N136" s="181"/>
      <c r="O136" s="149"/>
      <c r="P136" s="212"/>
      <c r="Q136" s="212"/>
    </row>
    <row r="137" spans="1:18" s="78" customFormat="1" ht="16.95" customHeight="1">
      <c r="A137"/>
      <c r="B137" s="113"/>
      <c r="C137" s="77"/>
      <c r="D137" s="105" t="s">
        <v>73</v>
      </c>
      <c r="E137" s="54"/>
      <c r="F137" s="164">
        <f>SUM(F121:F135)</f>
        <v>26845</v>
      </c>
      <c r="G137" s="54"/>
      <c r="H137" s="168" t="e">
        <f>SUM(H121:H136)</f>
        <v>#REF!</v>
      </c>
      <c r="I137" s="264"/>
      <c r="J137"/>
      <c r="K137" s="244"/>
      <c r="L137" s="168" t="e">
        <f>SUM(L121:L136)</f>
        <v>#REF!</v>
      </c>
      <c r="M137" s="263"/>
      <c r="N137" s="181"/>
      <c r="O137" s="144" t="e">
        <f>SUM(O121:O136)</f>
        <v>#REF!</v>
      </c>
      <c r="P137" s="212"/>
      <c r="Q137" s="212"/>
    </row>
    <row r="138" spans="1:18" customFormat="1" ht="10.050000000000001" customHeight="1" thickBot="1">
      <c r="B138" s="31"/>
      <c r="C138" s="39"/>
      <c r="D138" s="40"/>
      <c r="E138" s="13"/>
      <c r="F138" s="48"/>
      <c r="G138" s="46"/>
      <c r="H138" s="47"/>
      <c r="I138" s="265"/>
      <c r="K138" s="241"/>
      <c r="L138" s="47"/>
      <c r="M138" s="274"/>
      <c r="N138" s="187"/>
      <c r="O138" s="320"/>
      <c r="P138" s="211"/>
      <c r="Q138" s="211"/>
    </row>
    <row r="139" spans="1:18" s="111" customFormat="1" ht="16.05" customHeight="1" thickTop="1" thickBot="1">
      <c r="A139"/>
      <c r="B139" s="114"/>
      <c r="C139" s="106"/>
      <c r="D139" s="87" t="s">
        <v>89</v>
      </c>
      <c r="E139" s="107"/>
      <c r="F139" s="108">
        <f>'[3]Budget-Forecast-Actual Q4'!$D$122+F107</f>
        <v>35192.259999999995</v>
      </c>
      <c r="G139" s="109"/>
      <c r="H139" s="110">
        <v>23265.3</v>
      </c>
      <c r="I139" s="266"/>
      <c r="J139"/>
      <c r="K139" s="255"/>
      <c r="L139" s="110" t="e">
        <f>F139+L107</f>
        <v>#REF!</v>
      </c>
      <c r="M139" s="266"/>
      <c r="N139" s="188"/>
      <c r="O139" s="357" t="e">
        <f>L139-H139</f>
        <v>#REF!</v>
      </c>
      <c r="P139" s="313"/>
      <c r="Q139" s="313"/>
    </row>
    <row r="140" spans="1:18" s="1" customFormat="1" ht="15" customHeight="1" thickTop="1" thickBot="1">
      <c r="A140"/>
      <c r="B140" s="35"/>
      <c r="C140" s="38"/>
      <c r="D140" s="36"/>
      <c r="E140" s="36"/>
      <c r="F140" s="37"/>
      <c r="G140" s="38"/>
      <c r="H140" s="37"/>
      <c r="I140" s="267"/>
      <c r="J140"/>
      <c r="K140" s="256"/>
      <c r="L140" s="37"/>
      <c r="M140" s="267"/>
      <c r="N140" s="315"/>
      <c r="O140" s="316"/>
      <c r="P140" s="211"/>
      <c r="Q140" s="211"/>
      <c r="R140"/>
    </row>
    <row r="141" spans="1:18" ht="19.95" customHeight="1" thickTop="1" thickBot="1">
      <c r="B141" s="43"/>
      <c r="C141" s="5"/>
      <c r="G141" s="5"/>
      <c r="N141" s="210"/>
      <c r="O141" s="209"/>
      <c r="P141" s="209"/>
    </row>
    <row r="142" spans="1:18" ht="19.95" customHeight="1" thickTop="1" thickBot="1">
      <c r="D142" s="189" t="s">
        <v>100</v>
      </c>
      <c r="E142" s="190"/>
      <c r="F142" s="193">
        <v>35510</v>
      </c>
      <c r="H142" s="294" t="s">
        <v>126</v>
      </c>
      <c r="I142" s="184"/>
      <c r="K142" s="184"/>
      <c r="L142" s="294" t="s">
        <v>125</v>
      </c>
      <c r="M142" s="302"/>
      <c r="N142" s="307"/>
      <c r="O142" s="308"/>
      <c r="P142" s="209"/>
    </row>
    <row r="143" spans="1:18" ht="19.95" customHeight="1" thickTop="1" thickBot="1">
      <c r="D143" s="191" t="s">
        <v>101</v>
      </c>
      <c r="E143" s="192"/>
      <c r="F143" s="194">
        <f>F139-F142</f>
        <v>-317.74000000000524</v>
      </c>
      <c r="H143" s="139" t="s">
        <v>119</v>
      </c>
      <c r="I143" s="184"/>
      <c r="K143" s="184"/>
      <c r="L143" s="139" t="s">
        <v>119</v>
      </c>
      <c r="M143" s="184"/>
      <c r="N143" s="307"/>
      <c r="O143" s="308"/>
      <c r="P143" s="314"/>
      <c r="Q143" s="314"/>
      <c r="R143" s="42"/>
    </row>
    <row r="144" spans="1:18" ht="19.95" customHeight="1">
      <c r="H144" s="208"/>
      <c r="N144" s="210"/>
    </row>
    <row r="145" spans="1:236" customFormat="1" ht="19.95" customHeight="1" thickBot="1">
      <c r="M145" s="303"/>
      <c r="Q145" s="211"/>
    </row>
    <row r="146" spans="1:236" ht="19.95" customHeight="1" thickBot="1">
      <c r="D146" s="1">
        <v>2</v>
      </c>
      <c r="E146" s="216">
        <v>2</v>
      </c>
      <c r="F146" s="217" t="s">
        <v>115</v>
      </c>
      <c r="G146" s="218">
        <v>2</v>
      </c>
      <c r="H146" s="219">
        <v>1.1111111111111099E+23</v>
      </c>
      <c r="I146" s="218"/>
      <c r="J146" s="218"/>
      <c r="K146" s="218"/>
      <c r="L146" s="218"/>
      <c r="M146" s="220"/>
      <c r="N146"/>
      <c r="O146"/>
      <c r="P146"/>
      <c r="Q146"/>
    </row>
    <row r="147" spans="1:236" s="78" customFormat="1" ht="16.95" customHeight="1">
      <c r="A147" s="211"/>
      <c r="B147" s="212"/>
      <c r="C147" s="212"/>
      <c r="E147" s="221"/>
      <c r="F147" s="358" t="s">
        <v>110</v>
      </c>
      <c r="G147" s="358"/>
      <c r="H147" s="358"/>
      <c r="I147" s="222"/>
      <c r="J147" s="222"/>
      <c r="K147" s="222"/>
      <c r="L147" s="223">
        <f>L98</f>
        <v>65000</v>
      </c>
      <c r="M147" s="322"/>
      <c r="N147"/>
      <c r="O147"/>
      <c r="P147"/>
      <c r="Q147"/>
    </row>
    <row r="148" spans="1:236" s="78" customFormat="1" ht="16.95" customHeight="1">
      <c r="A148" s="211"/>
      <c r="B148" s="212"/>
      <c r="C148" s="212"/>
      <c r="E148" s="221"/>
      <c r="F148" s="358" t="s">
        <v>111</v>
      </c>
      <c r="G148" s="358"/>
      <c r="H148" s="358"/>
      <c r="I148" s="222"/>
      <c r="J148" s="222"/>
      <c r="K148" s="222"/>
      <c r="L148" s="224">
        <v>8531.25</v>
      </c>
      <c r="M148" s="322"/>
      <c r="N148"/>
      <c r="O148"/>
      <c r="P148"/>
      <c r="Q148"/>
    </row>
    <row r="149" spans="1:236" s="78" customFormat="1" ht="16.5" customHeight="1">
      <c r="A149" s="211"/>
      <c r="B149" s="212"/>
      <c r="C149" s="212"/>
      <c r="E149" s="221"/>
      <c r="F149" s="359" t="s">
        <v>112</v>
      </c>
      <c r="G149" s="359"/>
      <c r="H149" s="359"/>
      <c r="I149" s="222"/>
      <c r="J149" s="222"/>
      <c r="K149" s="222"/>
      <c r="L149" s="225">
        <f t="shared" ref="L149" si="16">SUM(L147:L148)</f>
        <v>73531.25</v>
      </c>
      <c r="M149" s="322"/>
      <c r="N149"/>
      <c r="O149"/>
      <c r="P149"/>
      <c r="Q149"/>
    </row>
    <row r="150" spans="1:236" s="78" customFormat="1" ht="16.5" customHeight="1">
      <c r="A150" s="211"/>
      <c r="B150" s="212"/>
      <c r="C150" s="212"/>
      <c r="E150" s="221"/>
      <c r="F150" s="350" t="s">
        <v>117</v>
      </c>
      <c r="G150" s="226"/>
      <c r="H150" s="349" t="s">
        <v>141</v>
      </c>
      <c r="I150" s="222"/>
      <c r="J150" s="222"/>
      <c r="K150" s="222"/>
      <c r="L150" s="224">
        <f>-L83</f>
        <v>-4039.75</v>
      </c>
      <c r="M150" s="322"/>
      <c r="N150"/>
      <c r="O150"/>
      <c r="P150"/>
      <c r="Q150"/>
    </row>
    <row r="151" spans="1:236" ht="19.95" customHeight="1">
      <c r="D151" s="212"/>
      <c r="E151" s="227"/>
      <c r="F151" s="360" t="s">
        <v>114</v>
      </c>
      <c r="G151" s="360"/>
      <c r="H151" s="360"/>
      <c r="I151" s="228"/>
      <c r="J151" s="228"/>
      <c r="K151" s="228"/>
      <c r="L151" s="238">
        <f t="shared" ref="L151" si="17">SUM(L149:L150)</f>
        <v>69491.5</v>
      </c>
      <c r="M151" s="323"/>
      <c r="N151"/>
      <c r="O151"/>
      <c r="P151"/>
      <c r="Q151"/>
    </row>
    <row r="152" spans="1:236" ht="19.95" customHeight="1" thickBot="1">
      <c r="D152" s="212"/>
      <c r="E152" s="229"/>
      <c r="F152" s="230"/>
      <c r="G152" s="230"/>
      <c r="H152" s="230"/>
      <c r="I152" s="230"/>
      <c r="J152" s="230"/>
      <c r="K152" s="230"/>
      <c r="L152" s="231" t="s">
        <v>116</v>
      </c>
      <c r="M152" s="324"/>
      <c r="N152"/>
      <c r="O152"/>
      <c r="P152"/>
      <c r="Q152"/>
    </row>
    <row r="153" spans="1:236" s="282" customFormat="1" ht="19.95" customHeight="1">
      <c r="A153" s="281"/>
      <c r="C153" s="283"/>
      <c r="D153" s="284"/>
      <c r="E153" s="283"/>
      <c r="F153" s="283"/>
      <c r="G153" s="283"/>
      <c r="H153" s="285"/>
      <c r="I153" s="286"/>
      <c r="J153" s="281"/>
      <c r="K153" s="286"/>
      <c r="L153" s="287"/>
      <c r="M153" s="286"/>
      <c r="N153" s="286"/>
      <c r="O153" s="287"/>
      <c r="P153" s="287"/>
      <c r="Q153" s="287"/>
      <c r="R153" s="283"/>
      <c r="S153" s="283"/>
      <c r="T153" s="283"/>
      <c r="U153" s="283"/>
      <c r="V153" s="283"/>
      <c r="W153" s="283"/>
      <c r="X153" s="283"/>
      <c r="Y153" s="283"/>
      <c r="Z153" s="283"/>
      <c r="AA153" s="283"/>
      <c r="AB153" s="283"/>
      <c r="AC153" s="283"/>
      <c r="AD153" s="283"/>
      <c r="AE153" s="283"/>
      <c r="AF153" s="283"/>
      <c r="AG153" s="283"/>
      <c r="AH153" s="283"/>
      <c r="AI153" s="283"/>
      <c r="AJ153" s="283"/>
      <c r="AK153" s="283"/>
      <c r="AL153" s="283"/>
      <c r="AM153" s="283"/>
      <c r="AN153" s="283"/>
      <c r="AO153" s="283"/>
      <c r="AP153" s="283"/>
      <c r="AQ153" s="283"/>
      <c r="AR153" s="283"/>
      <c r="AS153" s="283"/>
      <c r="AT153" s="283"/>
      <c r="AU153" s="283"/>
      <c r="AV153" s="283"/>
      <c r="AW153" s="283"/>
      <c r="AX153" s="283"/>
      <c r="AY153" s="283"/>
      <c r="AZ153" s="283"/>
      <c r="BA153" s="283"/>
      <c r="BB153" s="283"/>
      <c r="BC153" s="283"/>
      <c r="BD153" s="283"/>
      <c r="BE153" s="283"/>
      <c r="BF153" s="283"/>
      <c r="BG153" s="283"/>
      <c r="BH153" s="283"/>
      <c r="BI153" s="283"/>
      <c r="BJ153" s="283"/>
      <c r="BK153" s="283"/>
      <c r="BL153" s="283"/>
      <c r="BM153" s="283"/>
      <c r="BN153" s="283"/>
      <c r="BO153" s="283"/>
      <c r="BP153" s="283"/>
      <c r="BQ153" s="283"/>
      <c r="BR153" s="283"/>
      <c r="BS153" s="283"/>
      <c r="BT153" s="283"/>
      <c r="BU153" s="283"/>
      <c r="BV153" s="283"/>
      <c r="BW153" s="283"/>
      <c r="BX153" s="283"/>
      <c r="BY153" s="283"/>
      <c r="BZ153" s="283"/>
      <c r="CA153" s="283"/>
      <c r="CB153" s="283"/>
      <c r="CC153" s="283"/>
      <c r="CD153" s="283"/>
      <c r="CE153" s="283"/>
      <c r="CF153" s="283"/>
      <c r="CG153" s="283"/>
      <c r="CH153" s="283"/>
      <c r="CI153" s="283"/>
      <c r="CJ153" s="283"/>
      <c r="CK153" s="283"/>
      <c r="CL153" s="283"/>
      <c r="CM153" s="283"/>
      <c r="CN153" s="283"/>
      <c r="CO153" s="283"/>
      <c r="CP153" s="283"/>
      <c r="CQ153" s="283"/>
      <c r="CR153" s="283"/>
      <c r="CS153" s="283"/>
      <c r="CT153" s="283"/>
      <c r="CU153" s="283"/>
      <c r="CV153" s="283"/>
      <c r="CW153" s="283"/>
      <c r="CX153" s="283"/>
      <c r="CY153" s="283"/>
      <c r="CZ153" s="283"/>
      <c r="DA153" s="283"/>
      <c r="DB153" s="283"/>
      <c r="DC153" s="283"/>
      <c r="DD153" s="283"/>
      <c r="DE153" s="283"/>
      <c r="DF153" s="283"/>
      <c r="DG153" s="283"/>
      <c r="DH153" s="283"/>
      <c r="DI153" s="283"/>
      <c r="DJ153" s="283"/>
      <c r="DK153" s="283"/>
      <c r="DL153" s="283"/>
      <c r="DM153" s="283"/>
      <c r="DN153" s="283"/>
      <c r="DO153" s="283"/>
      <c r="DP153" s="283"/>
      <c r="DQ153" s="283"/>
      <c r="DR153" s="283"/>
      <c r="DS153" s="283"/>
      <c r="DT153" s="283"/>
      <c r="DU153" s="283"/>
      <c r="DV153" s="283"/>
      <c r="DW153" s="283"/>
      <c r="DX153" s="283"/>
      <c r="DY153" s="283"/>
      <c r="DZ153" s="283"/>
      <c r="EA153" s="283"/>
      <c r="EB153" s="283"/>
      <c r="EC153" s="283"/>
      <c r="ED153" s="283"/>
      <c r="EE153" s="283"/>
      <c r="EF153" s="283"/>
      <c r="EG153" s="283"/>
      <c r="EH153" s="283"/>
      <c r="EI153" s="283"/>
      <c r="EJ153" s="283"/>
      <c r="EK153" s="283"/>
      <c r="EL153" s="283"/>
      <c r="EM153" s="283"/>
      <c r="EN153" s="283"/>
      <c r="EO153" s="283"/>
      <c r="EP153" s="283"/>
      <c r="EQ153" s="283"/>
      <c r="ER153" s="283"/>
      <c r="ES153" s="283"/>
      <c r="ET153" s="283"/>
      <c r="EU153" s="283"/>
      <c r="EV153" s="283"/>
      <c r="EW153" s="283"/>
      <c r="EX153" s="283"/>
      <c r="EY153" s="283"/>
      <c r="EZ153" s="283"/>
      <c r="FA153" s="283"/>
      <c r="FB153" s="283"/>
      <c r="FC153" s="283"/>
      <c r="FD153" s="283"/>
      <c r="FE153" s="283"/>
      <c r="FF153" s="283"/>
      <c r="FG153" s="283"/>
      <c r="FH153" s="283"/>
      <c r="FI153" s="283"/>
      <c r="FJ153" s="283"/>
      <c r="FK153" s="283"/>
      <c r="FL153" s="283"/>
      <c r="FM153" s="283"/>
      <c r="FN153" s="283"/>
      <c r="FO153" s="283"/>
      <c r="FP153" s="283"/>
      <c r="FQ153" s="283"/>
      <c r="FR153" s="283"/>
      <c r="FS153" s="283"/>
      <c r="FT153" s="283"/>
      <c r="FU153" s="283"/>
      <c r="FV153" s="283"/>
      <c r="FW153" s="283"/>
      <c r="FX153" s="283"/>
      <c r="FY153" s="283"/>
      <c r="FZ153" s="283"/>
      <c r="GA153" s="283"/>
      <c r="GB153" s="283"/>
      <c r="GC153" s="283"/>
      <c r="GD153" s="283"/>
      <c r="GE153" s="283"/>
      <c r="GF153" s="283"/>
      <c r="GG153" s="283"/>
      <c r="GH153" s="283"/>
      <c r="GI153" s="283"/>
      <c r="GJ153" s="283"/>
      <c r="GK153" s="283"/>
      <c r="GL153" s="283"/>
      <c r="GM153" s="283"/>
      <c r="GN153" s="283"/>
      <c r="GO153" s="283"/>
      <c r="GP153" s="283"/>
      <c r="GQ153" s="283"/>
      <c r="GR153" s="283"/>
      <c r="GS153" s="283"/>
      <c r="GT153" s="283"/>
      <c r="GU153" s="283"/>
      <c r="GV153" s="283"/>
      <c r="GW153" s="283"/>
      <c r="GX153" s="283"/>
      <c r="GY153" s="283"/>
      <c r="GZ153" s="283"/>
      <c r="HA153" s="283"/>
      <c r="HB153" s="283"/>
      <c r="HC153" s="283"/>
      <c r="HD153" s="283"/>
      <c r="HE153" s="283"/>
      <c r="HF153" s="283"/>
      <c r="HG153" s="283"/>
      <c r="HH153" s="283"/>
      <c r="HI153" s="283"/>
      <c r="HJ153" s="283"/>
      <c r="HK153" s="283"/>
      <c r="HL153" s="283"/>
      <c r="HM153" s="283"/>
      <c r="HN153" s="283"/>
      <c r="HO153" s="283"/>
      <c r="HP153" s="283"/>
      <c r="HQ153" s="283"/>
      <c r="HR153" s="283"/>
      <c r="HS153" s="283"/>
      <c r="HT153" s="283"/>
      <c r="HU153" s="283"/>
      <c r="HV153" s="283"/>
      <c r="HW153" s="283"/>
      <c r="HX153" s="283"/>
      <c r="HY153" s="283"/>
      <c r="HZ153" s="283"/>
      <c r="IA153" s="283"/>
      <c r="IB153" s="283"/>
    </row>
    <row r="154" spans="1:236" s="282" customFormat="1" ht="19.95" customHeight="1">
      <c r="C154" s="288"/>
      <c r="D154" s="289"/>
      <c r="F154" s="338" t="s">
        <v>120</v>
      </c>
      <c r="G154" s="339">
        <v>1</v>
      </c>
      <c r="H154" s="338" t="s">
        <v>129</v>
      </c>
      <c r="I154" s="340"/>
      <c r="J154" s="340"/>
      <c r="K154" s="341"/>
      <c r="L154" s="340"/>
      <c r="M154" s="290"/>
      <c r="N154" s="290"/>
      <c r="O154" s="291"/>
      <c r="P154" s="291"/>
      <c r="Q154" s="291"/>
      <c r="R154" s="288"/>
      <c r="S154" s="288"/>
      <c r="T154" s="288"/>
      <c r="U154" s="288"/>
      <c r="V154" s="288"/>
      <c r="W154" s="288"/>
      <c r="X154" s="288"/>
      <c r="Y154" s="288"/>
      <c r="Z154" s="288"/>
      <c r="AA154" s="288"/>
      <c r="AB154" s="288"/>
      <c r="AC154" s="288"/>
      <c r="AD154" s="288"/>
      <c r="AE154" s="288"/>
      <c r="AF154" s="288"/>
      <c r="AG154" s="288"/>
      <c r="AH154" s="288"/>
      <c r="AI154" s="288"/>
      <c r="AJ154" s="288"/>
      <c r="AK154" s="288"/>
      <c r="AL154" s="288"/>
      <c r="AM154" s="288"/>
      <c r="AN154" s="288"/>
      <c r="AO154" s="288"/>
      <c r="AP154" s="288"/>
      <c r="AQ154" s="288"/>
      <c r="AR154" s="288"/>
      <c r="AS154" s="288"/>
      <c r="AT154" s="288"/>
      <c r="AU154" s="288"/>
      <c r="AV154" s="288"/>
      <c r="AW154" s="288"/>
      <c r="AX154" s="288"/>
      <c r="AY154" s="288"/>
      <c r="AZ154" s="288"/>
      <c r="BA154" s="288"/>
      <c r="BB154" s="288"/>
      <c r="BC154" s="288"/>
      <c r="BD154" s="288"/>
      <c r="BE154" s="288"/>
      <c r="BF154" s="288"/>
      <c r="BG154" s="288"/>
      <c r="BH154" s="288"/>
      <c r="BI154" s="288"/>
      <c r="BJ154" s="288"/>
      <c r="BK154" s="288"/>
      <c r="BL154" s="288"/>
      <c r="BM154" s="288"/>
      <c r="BN154" s="288"/>
      <c r="BO154" s="288"/>
      <c r="BP154" s="288"/>
      <c r="BQ154" s="288"/>
      <c r="BR154" s="288"/>
      <c r="BS154" s="288"/>
      <c r="BT154" s="288"/>
      <c r="BU154" s="288"/>
      <c r="BV154" s="288"/>
      <c r="BW154" s="288"/>
      <c r="BX154" s="288"/>
      <c r="BY154" s="288"/>
      <c r="BZ154" s="288"/>
      <c r="CA154" s="288"/>
      <c r="CB154" s="288"/>
      <c r="CC154" s="288"/>
      <c r="CD154" s="288"/>
      <c r="CE154" s="288"/>
      <c r="CF154" s="288"/>
      <c r="CG154" s="288"/>
      <c r="CH154" s="288"/>
      <c r="CI154" s="288"/>
      <c r="CJ154" s="288"/>
      <c r="CK154" s="288"/>
      <c r="CL154" s="288"/>
      <c r="CM154" s="288"/>
      <c r="CN154" s="288"/>
      <c r="CO154" s="288"/>
      <c r="CP154" s="288"/>
      <c r="CQ154" s="288"/>
      <c r="CR154" s="288"/>
      <c r="CS154" s="288"/>
      <c r="CT154" s="288"/>
      <c r="CU154" s="288"/>
      <c r="CV154" s="288"/>
      <c r="CW154" s="288"/>
      <c r="CX154" s="288"/>
      <c r="CY154" s="288"/>
      <c r="CZ154" s="288"/>
      <c r="DA154" s="288"/>
      <c r="DB154" s="288"/>
      <c r="DC154" s="288"/>
      <c r="DD154" s="288"/>
      <c r="DE154" s="288"/>
      <c r="DF154" s="288"/>
      <c r="DG154" s="288"/>
      <c r="DH154" s="288"/>
      <c r="DI154" s="288"/>
      <c r="DJ154" s="288"/>
      <c r="DK154" s="288"/>
      <c r="DL154" s="288"/>
      <c r="DM154" s="288"/>
      <c r="DN154" s="288"/>
      <c r="DO154" s="288"/>
      <c r="DP154" s="288"/>
      <c r="DQ154" s="288"/>
      <c r="DR154" s="288"/>
      <c r="DS154" s="288"/>
      <c r="DT154" s="288"/>
      <c r="DU154" s="288"/>
      <c r="DV154" s="288"/>
      <c r="DW154" s="288"/>
      <c r="DX154" s="288"/>
      <c r="DY154" s="288"/>
      <c r="DZ154" s="288"/>
      <c r="EA154" s="288"/>
      <c r="EB154" s="288"/>
      <c r="EC154" s="288"/>
      <c r="ED154" s="288"/>
      <c r="EE154" s="288"/>
      <c r="EF154" s="288"/>
      <c r="EG154" s="288"/>
      <c r="EH154" s="288"/>
      <c r="EI154" s="288"/>
      <c r="EJ154" s="288"/>
      <c r="EK154" s="288"/>
      <c r="EL154" s="288"/>
      <c r="EM154" s="288"/>
      <c r="EN154" s="288"/>
      <c r="EO154" s="288"/>
      <c r="EP154" s="288"/>
      <c r="EQ154" s="288"/>
      <c r="ER154" s="288"/>
      <c r="ES154" s="288"/>
      <c r="ET154" s="288"/>
      <c r="EU154" s="288"/>
      <c r="EV154" s="288"/>
      <c r="EW154" s="288"/>
      <c r="EX154" s="288"/>
      <c r="EY154" s="288"/>
      <c r="EZ154" s="288"/>
      <c r="FA154" s="288"/>
      <c r="FB154" s="288"/>
      <c r="FC154" s="288"/>
      <c r="FD154" s="288"/>
      <c r="FE154" s="288"/>
      <c r="FF154" s="288"/>
      <c r="FG154" s="288"/>
      <c r="FH154" s="288"/>
      <c r="FI154" s="288"/>
      <c r="FJ154" s="288"/>
      <c r="FK154" s="288"/>
      <c r="FL154" s="288"/>
      <c r="FM154" s="288"/>
      <c r="FN154" s="288"/>
      <c r="FO154" s="288"/>
      <c r="FP154" s="288"/>
      <c r="FQ154" s="288"/>
      <c r="FR154" s="288"/>
      <c r="FS154" s="288"/>
      <c r="FT154" s="288"/>
      <c r="FU154" s="288"/>
      <c r="FV154" s="288"/>
      <c r="FW154" s="288"/>
      <c r="FX154" s="288"/>
      <c r="FY154" s="288"/>
      <c r="FZ154" s="288"/>
      <c r="GA154" s="288"/>
      <c r="GB154" s="288"/>
      <c r="GC154" s="288"/>
      <c r="GD154" s="288"/>
      <c r="GE154" s="288"/>
      <c r="GF154" s="288"/>
      <c r="GG154" s="288"/>
      <c r="GH154" s="288"/>
      <c r="GI154" s="288"/>
      <c r="GJ154" s="288"/>
      <c r="GK154" s="288"/>
      <c r="GL154" s="288"/>
      <c r="GM154" s="288"/>
      <c r="GN154" s="288"/>
      <c r="GO154" s="288"/>
      <c r="GP154" s="288"/>
      <c r="GQ154" s="288"/>
      <c r="GR154" s="288"/>
      <c r="GS154" s="288"/>
      <c r="GT154" s="288"/>
      <c r="GU154" s="288"/>
      <c r="GV154" s="288"/>
      <c r="GW154" s="288"/>
      <c r="GX154" s="288"/>
      <c r="GY154" s="288"/>
      <c r="GZ154" s="288"/>
      <c r="HA154" s="288"/>
      <c r="HB154" s="288"/>
      <c r="HC154" s="288"/>
      <c r="HD154" s="288"/>
      <c r="HE154" s="288"/>
      <c r="HF154" s="288"/>
      <c r="HG154" s="288"/>
      <c r="HH154" s="288"/>
      <c r="HI154" s="288"/>
      <c r="HJ154" s="288"/>
      <c r="HK154" s="288"/>
      <c r="HL154" s="288"/>
      <c r="HM154" s="288"/>
      <c r="HN154" s="288"/>
      <c r="HO154" s="288"/>
      <c r="HP154" s="288"/>
      <c r="HQ154" s="288"/>
      <c r="HR154" s="288"/>
      <c r="HS154" s="288"/>
      <c r="HT154" s="288"/>
      <c r="HU154" s="288"/>
      <c r="HV154" s="288"/>
      <c r="HW154" s="288"/>
      <c r="HX154" s="288"/>
      <c r="HY154" s="288"/>
      <c r="HZ154" s="288"/>
      <c r="IA154" s="288"/>
      <c r="IB154" s="288"/>
    </row>
    <row r="155" spans="1:236" s="282" customFormat="1" ht="19.95" customHeight="1">
      <c r="C155" s="288"/>
      <c r="D155" s="289"/>
      <c r="F155" s="338"/>
      <c r="G155" s="339">
        <v>2</v>
      </c>
      <c r="H155" s="338" t="s">
        <v>130</v>
      </c>
      <c r="I155" s="340"/>
      <c r="J155" s="340"/>
      <c r="K155" s="341"/>
      <c r="L155" s="340"/>
      <c r="M155" s="290"/>
      <c r="N155" s="290"/>
      <c r="O155" s="291"/>
      <c r="P155" s="291"/>
      <c r="Q155" s="291"/>
      <c r="R155" s="288"/>
      <c r="S155" s="288"/>
      <c r="T155" s="288"/>
      <c r="U155" s="288"/>
      <c r="V155" s="288"/>
      <c r="W155" s="288"/>
      <c r="X155" s="288"/>
      <c r="Y155" s="288"/>
      <c r="Z155" s="288"/>
      <c r="AA155" s="288"/>
      <c r="AB155" s="288"/>
      <c r="AC155" s="288"/>
      <c r="AD155" s="288"/>
      <c r="AE155" s="288"/>
      <c r="AF155" s="288"/>
      <c r="AG155" s="288"/>
      <c r="AH155" s="288"/>
      <c r="AI155" s="288"/>
      <c r="AJ155" s="288"/>
      <c r="AK155" s="288"/>
      <c r="AL155" s="288"/>
      <c r="AM155" s="288"/>
      <c r="AN155" s="288"/>
      <c r="AO155" s="288"/>
      <c r="AP155" s="288"/>
      <c r="AQ155" s="288"/>
      <c r="AR155" s="288"/>
      <c r="AS155" s="288"/>
      <c r="AT155" s="288"/>
      <c r="AU155" s="288"/>
      <c r="AV155" s="288"/>
      <c r="AW155" s="288"/>
      <c r="AX155" s="288"/>
      <c r="AY155" s="288"/>
      <c r="AZ155" s="288"/>
      <c r="BA155" s="288"/>
      <c r="BB155" s="288"/>
      <c r="BC155" s="288"/>
      <c r="BD155" s="288"/>
      <c r="BE155" s="288"/>
      <c r="BF155" s="288"/>
      <c r="BG155" s="288"/>
      <c r="BH155" s="288"/>
      <c r="BI155" s="288"/>
      <c r="BJ155" s="288"/>
      <c r="BK155" s="288"/>
      <c r="BL155" s="288"/>
      <c r="BM155" s="288"/>
      <c r="BN155" s="288"/>
      <c r="BO155" s="288"/>
      <c r="BP155" s="288"/>
      <c r="BQ155" s="288"/>
      <c r="BR155" s="288"/>
      <c r="BS155" s="288"/>
      <c r="BT155" s="288"/>
      <c r="BU155" s="288"/>
      <c r="BV155" s="288"/>
      <c r="BW155" s="288"/>
      <c r="BX155" s="288"/>
      <c r="BY155" s="288"/>
      <c r="BZ155" s="288"/>
      <c r="CA155" s="288"/>
      <c r="CB155" s="288"/>
      <c r="CC155" s="288"/>
      <c r="CD155" s="288"/>
      <c r="CE155" s="288"/>
      <c r="CF155" s="288"/>
      <c r="CG155" s="288"/>
      <c r="CH155" s="288"/>
      <c r="CI155" s="288"/>
      <c r="CJ155" s="288"/>
      <c r="CK155" s="288"/>
      <c r="CL155" s="288"/>
      <c r="CM155" s="288"/>
      <c r="CN155" s="288"/>
      <c r="CO155" s="288"/>
      <c r="CP155" s="288"/>
      <c r="CQ155" s="288"/>
      <c r="CR155" s="288"/>
      <c r="CS155" s="288"/>
      <c r="CT155" s="288"/>
      <c r="CU155" s="288"/>
      <c r="CV155" s="288"/>
      <c r="CW155" s="288"/>
      <c r="CX155" s="288"/>
      <c r="CY155" s="288"/>
      <c r="CZ155" s="288"/>
      <c r="DA155" s="288"/>
      <c r="DB155" s="288"/>
      <c r="DC155" s="288"/>
      <c r="DD155" s="288"/>
      <c r="DE155" s="288"/>
      <c r="DF155" s="288"/>
      <c r="DG155" s="288"/>
      <c r="DH155" s="288"/>
      <c r="DI155" s="288"/>
      <c r="DJ155" s="288"/>
      <c r="DK155" s="288"/>
      <c r="DL155" s="288"/>
      <c r="DM155" s="288"/>
      <c r="DN155" s="288"/>
      <c r="DO155" s="288"/>
      <c r="DP155" s="288"/>
      <c r="DQ155" s="288"/>
      <c r="DR155" s="288"/>
      <c r="DS155" s="288"/>
      <c r="DT155" s="288"/>
      <c r="DU155" s="288"/>
      <c r="DV155" s="288"/>
      <c r="DW155" s="288"/>
      <c r="DX155" s="288"/>
      <c r="DY155" s="288"/>
      <c r="DZ155" s="288"/>
      <c r="EA155" s="288"/>
      <c r="EB155" s="288"/>
      <c r="EC155" s="288"/>
      <c r="ED155" s="288"/>
      <c r="EE155" s="288"/>
      <c r="EF155" s="288"/>
      <c r="EG155" s="288"/>
      <c r="EH155" s="288"/>
      <c r="EI155" s="288"/>
      <c r="EJ155" s="288"/>
      <c r="EK155" s="288"/>
      <c r="EL155" s="288"/>
      <c r="EM155" s="288"/>
      <c r="EN155" s="288"/>
      <c r="EO155" s="288"/>
      <c r="EP155" s="288"/>
      <c r="EQ155" s="288"/>
      <c r="ER155" s="288"/>
      <c r="ES155" s="288"/>
      <c r="ET155" s="288"/>
      <c r="EU155" s="288"/>
      <c r="EV155" s="288"/>
      <c r="EW155" s="288"/>
      <c r="EX155" s="288"/>
      <c r="EY155" s="288"/>
      <c r="EZ155" s="288"/>
      <c r="FA155" s="288"/>
      <c r="FB155" s="288"/>
      <c r="FC155" s="288"/>
      <c r="FD155" s="288"/>
      <c r="FE155" s="288"/>
      <c r="FF155" s="288"/>
      <c r="FG155" s="288"/>
      <c r="FH155" s="288"/>
      <c r="FI155" s="288"/>
      <c r="FJ155" s="288"/>
      <c r="FK155" s="288"/>
      <c r="FL155" s="288"/>
      <c r="FM155" s="288"/>
      <c r="FN155" s="288"/>
      <c r="FO155" s="288"/>
      <c r="FP155" s="288"/>
      <c r="FQ155" s="288"/>
      <c r="FR155" s="288"/>
      <c r="FS155" s="288"/>
      <c r="FT155" s="288"/>
      <c r="FU155" s="288"/>
      <c r="FV155" s="288"/>
      <c r="FW155" s="288"/>
      <c r="FX155" s="288"/>
      <c r="FY155" s="288"/>
      <c r="FZ155" s="288"/>
      <c r="GA155" s="288"/>
      <c r="GB155" s="288"/>
      <c r="GC155" s="288"/>
      <c r="GD155" s="288"/>
      <c r="GE155" s="288"/>
      <c r="GF155" s="288"/>
      <c r="GG155" s="288"/>
      <c r="GH155" s="288"/>
      <c r="GI155" s="288"/>
      <c r="GJ155" s="288"/>
      <c r="GK155" s="288"/>
      <c r="GL155" s="288"/>
      <c r="GM155" s="288"/>
      <c r="GN155" s="288"/>
      <c r="GO155" s="288"/>
      <c r="GP155" s="288"/>
      <c r="GQ155" s="288"/>
      <c r="GR155" s="288"/>
      <c r="GS155" s="288"/>
      <c r="GT155" s="288"/>
      <c r="GU155" s="288"/>
      <c r="GV155" s="288"/>
      <c r="GW155" s="288"/>
      <c r="GX155" s="288"/>
      <c r="GY155" s="288"/>
      <c r="GZ155" s="288"/>
      <c r="HA155" s="288"/>
      <c r="HB155" s="288"/>
      <c r="HC155" s="288"/>
      <c r="HD155" s="288"/>
      <c r="HE155" s="288"/>
      <c r="HF155" s="288"/>
      <c r="HG155" s="288"/>
      <c r="HH155" s="288"/>
      <c r="HI155" s="288"/>
      <c r="HJ155" s="288"/>
      <c r="HK155" s="288"/>
      <c r="HL155" s="288"/>
      <c r="HM155" s="288"/>
      <c r="HN155" s="288"/>
      <c r="HO155" s="288"/>
      <c r="HP155" s="288"/>
      <c r="HQ155" s="288"/>
      <c r="HR155" s="288"/>
      <c r="HS155" s="288"/>
      <c r="HT155" s="288"/>
      <c r="HU155" s="288"/>
      <c r="HV155" s="288"/>
      <c r="HW155" s="288"/>
      <c r="HX155" s="288"/>
      <c r="HY155" s="288"/>
      <c r="HZ155" s="288"/>
      <c r="IA155" s="288"/>
      <c r="IB155" s="288"/>
    </row>
    <row r="156" spans="1:236" ht="19.95" customHeight="1">
      <c r="F156" s="213"/>
      <c r="G156" s="213"/>
      <c r="H156" s="213"/>
      <c r="I156" s="214"/>
      <c r="K156" s="214"/>
      <c r="L156" s="215"/>
      <c r="M156" s="214"/>
      <c r="N156" s="214"/>
      <c r="O156" s="215"/>
      <c r="P156" s="209"/>
    </row>
    <row r="157" spans="1:236" ht="19.95" customHeight="1">
      <c r="F157" s="213"/>
      <c r="G157" s="213"/>
      <c r="H157" s="213"/>
      <c r="I157" s="214"/>
      <c r="K157" s="214"/>
      <c r="L157" s="215"/>
      <c r="M157" s="214"/>
      <c r="N157" s="214"/>
      <c r="O157" s="215"/>
      <c r="P157" s="209"/>
    </row>
    <row r="158" spans="1:236" ht="19.95" customHeight="1">
      <c r="I158" s="210"/>
      <c r="K158" s="210"/>
      <c r="L158" s="209"/>
      <c r="M158" s="210"/>
      <c r="N158" s="210"/>
      <c r="O158" s="209"/>
      <c r="P158" s="209"/>
    </row>
    <row r="166" spans="15:15" ht="19.95" customHeight="1">
      <c r="O166" s="1" t="s">
        <v>113</v>
      </c>
    </row>
  </sheetData>
  <mergeCells count="4">
    <mergeCell ref="F147:H147"/>
    <mergeCell ref="F148:H148"/>
    <mergeCell ref="F149:H149"/>
    <mergeCell ref="F151:H151"/>
  </mergeCells>
  <phoneticPr fontId="7" type="noConversion"/>
  <pageMargins left="0.25" right="0.25" top="0.75" bottom="0.75" header="0.3" footer="0.3"/>
  <pageSetup paperSize="9" scale="52" fitToHeight="3" orientation="landscape" useFirstPageNumber="1" horizontalDpi="4294967294" verticalDpi="0" r:id="rId1"/>
  <headerFooter alignWithMargins="0"/>
  <rowBreaks count="2" manualBreakCount="2">
    <brk id="59" min="1" max="19" man="1"/>
    <brk id="109" min="1" max="19" man="1"/>
  </rowBreaks>
  <ignoredErrors>
    <ignoredError sqref="L150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796875" defaultRowHeight="13.8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2019-20 Draft Budget-Reserve</vt:lpstr>
      <vt:lpstr>Sheet1</vt:lpstr>
      <vt:lpstr>'2019-20 Draft Budget-Reserve'!Print_Area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</dc:creator>
  <cp:lastModifiedBy>P&amp;I Parish Clerk</cp:lastModifiedBy>
  <cp:lastPrinted>2020-01-14T13:30:27Z</cp:lastPrinted>
  <dcterms:created xsi:type="dcterms:W3CDTF">2014-12-02T15:38:47Z</dcterms:created>
  <dcterms:modified xsi:type="dcterms:W3CDTF">2020-09-30T21:53:49Z</dcterms:modified>
</cp:coreProperties>
</file>